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https://roadrnv.sharepoint.com/sites/ghiduriAMPR/Shared Documents/0. LANSARE OFICIALA APELURI PR NV/0.2. FINAL/24. 121/CORRIGENDUM 7/"/>
    </mc:Choice>
  </mc:AlternateContent>
  <xr:revisionPtr revIDLastSave="110" documentId="13_ncr:1_{C68353EA-CC01-4E21-960E-D2057BCBBBD5}" xr6:coauthVersionLast="47" xr6:coauthVersionMax="47" xr10:uidLastSave="{16C301F6-5735-4B69-BDED-DF9C8BD0C8D7}"/>
  <workbookProtection workbookAlgorithmName="SHA-512" workbookHashValue="f8CYF0/VmC32p+31E75PIUpMRd+kR4KmHynGx6h917CPPgA19HJIaUWaF9Xjykbn/AD+jbyuxJRiJjt6b3URow==" workbookSaltValue="DquZT2m9V2rewuOW5s4aPA==" workbookSpinCount="100000" lockStructure="1"/>
  <bookViews>
    <workbookView xWindow="-120" yWindow="-120" windowWidth="38640" windowHeight="21120" tabRatio="840" activeTab="6" xr2:uid="{00000000-000D-0000-FFFF-FFFF00000000}"/>
  </bookViews>
  <sheets>
    <sheet name="0-Instructiuni" sheetId="6" r:id="rId1"/>
    <sheet name="1-Inputuri" sheetId="2" r:id="rId2"/>
    <sheet name="2-Bilant_Solicitant" sheetId="10" r:id="rId3"/>
    <sheet name="3-Intreprinderi in dificultate" sheetId="3" r:id="rId4"/>
    <sheet name="4-Buget cerere" sheetId="1" r:id="rId5"/>
    <sheet name="5-Analiza financiara" sheetId="4" r:id="rId6"/>
    <sheet name="6-Indicatori financiari" sheetId="5" r:id="rId7"/>
    <sheet name="Foaie1" sheetId="8" state="hidden" r:id="rId8"/>
  </sheets>
  <externalReferences>
    <externalReference r:id="rId9"/>
  </externalReferences>
  <definedNames>
    <definedName name="eur" localSheetId="2">#REF!</definedName>
    <definedName name="eur" localSheetId="5">'5-Analiza financiara'!#REF!</definedName>
    <definedName name="eur">'1-Inputuri'!$E$29</definedName>
    <definedName name="FDR" localSheetId="2">#REF!</definedName>
    <definedName name="FDR">'1-Inputuri'!#REF!</definedName>
    <definedName name="_xlnm.Print_Area" localSheetId="1">'1-Inputuri'!$B$3:$Y$143</definedName>
    <definedName name="_xlnm.Print_Area" localSheetId="3">'3-Intreprinderi in dificultate'!$B$2:$I$37</definedName>
    <definedName name="_xlnm.Print_Area" localSheetId="4">'4-Buget cerere'!$B$2:$T$53</definedName>
    <definedName name="_xlnm.Print_Area" localSheetId="5">'5-Analiza financiara'!$A$1:$X$145</definedName>
    <definedName name="_xlnm.Print_Area" localSheetId="6">'6-Indicatori financiari'!$A$1:$Y$20</definedName>
    <definedName name="RAF" localSheetId="2">[1]Instructiuni!#REF!</definedName>
    <definedName name="RAF">[1]Instructiuni!#REF!</definedName>
    <definedName name="tva">'1-Inputuri'!$E$27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7" i="5" l="1"/>
  <c r="M16" i="5"/>
  <c r="J33" i="1"/>
  <c r="E37" i="1"/>
  <c r="E34" i="1"/>
  <c r="E33" i="3"/>
  <c r="E30" i="3"/>
  <c r="H29" i="3"/>
  <c r="H28" i="3"/>
  <c r="P43" i="1"/>
  <c r="Q43" i="1"/>
  <c r="F43" i="1"/>
  <c r="P42" i="1"/>
  <c r="Q42" i="1"/>
  <c r="O42" i="1"/>
  <c r="R42" i="1" s="1"/>
  <c r="R41" i="1"/>
  <c r="F42" i="1"/>
  <c r="H42" i="1"/>
  <c r="I42" i="1"/>
  <c r="E42" i="1"/>
  <c r="J41" i="1"/>
  <c r="J42" i="1" s="1"/>
  <c r="G41" i="1"/>
  <c r="G42" i="1" s="1"/>
  <c r="Q34" i="1"/>
  <c r="F34" i="1"/>
  <c r="H34" i="1"/>
  <c r="I34" i="1"/>
  <c r="F30" i="1"/>
  <c r="H30" i="1"/>
  <c r="I30" i="1"/>
  <c r="E30" i="1"/>
  <c r="F20" i="1"/>
  <c r="H20" i="1"/>
  <c r="I20" i="1"/>
  <c r="E20" i="1"/>
  <c r="J112" i="4"/>
  <c r="J69" i="4"/>
  <c r="J70" i="4"/>
  <c r="J71" i="4"/>
  <c r="I70" i="4"/>
  <c r="I71" i="4"/>
  <c r="I69" i="4"/>
  <c r="J60" i="4"/>
  <c r="J61" i="4"/>
  <c r="I61" i="4"/>
  <c r="I60" i="4"/>
  <c r="J58" i="4"/>
  <c r="J59" i="4"/>
  <c r="I59" i="4"/>
  <c r="I58" i="4"/>
  <c r="J52" i="4"/>
  <c r="J53" i="4"/>
  <c r="J54" i="4"/>
  <c r="J55" i="4"/>
  <c r="I53" i="4"/>
  <c r="I54" i="4"/>
  <c r="I55" i="4"/>
  <c r="I52" i="4"/>
  <c r="J46" i="4"/>
  <c r="J47" i="4"/>
  <c r="I47" i="4"/>
  <c r="I46" i="4"/>
  <c r="J43" i="4"/>
  <c r="J44" i="4"/>
  <c r="I44" i="4"/>
  <c r="I43" i="4"/>
  <c r="I37" i="4"/>
  <c r="J37" i="4"/>
  <c r="I38" i="4"/>
  <c r="J38" i="4"/>
  <c r="I39" i="4"/>
  <c r="J39" i="4"/>
  <c r="I36" i="4"/>
  <c r="J36" i="4"/>
  <c r="J35" i="4"/>
  <c r="I35" i="4"/>
  <c r="J32" i="4"/>
  <c r="I32" i="4"/>
  <c r="J31" i="4"/>
  <c r="I31" i="4"/>
  <c r="J29" i="4"/>
  <c r="J30" i="4"/>
  <c r="I30" i="4"/>
  <c r="I29" i="4"/>
  <c r="J28" i="4"/>
  <c r="I28" i="4"/>
  <c r="J27" i="4"/>
  <c r="I27" i="4"/>
  <c r="I24" i="4"/>
  <c r="J24" i="4"/>
  <c r="I25" i="4"/>
  <c r="J25" i="4"/>
  <c r="I26" i="4"/>
  <c r="J26" i="4"/>
  <c r="J23" i="4"/>
  <c r="I23" i="4"/>
  <c r="H179" i="10"/>
  <c r="H184" i="10" s="1"/>
  <c r="G179" i="10"/>
  <c r="G184" i="10" s="1"/>
  <c r="H178" i="10"/>
  <c r="G178" i="10"/>
  <c r="H167" i="10"/>
  <c r="G167" i="10"/>
  <c r="H160" i="10"/>
  <c r="J48" i="4" s="1"/>
  <c r="G160" i="10"/>
  <c r="I48" i="4" s="1"/>
  <c r="H157" i="10"/>
  <c r="G157" i="10"/>
  <c r="H154" i="10"/>
  <c r="G154" i="10"/>
  <c r="H151" i="10"/>
  <c r="G151" i="10"/>
  <c r="H134" i="10"/>
  <c r="G134" i="10"/>
  <c r="G145" i="10" s="1"/>
  <c r="G170" i="10" l="1"/>
  <c r="G189" i="10" s="1"/>
  <c r="H187" i="10"/>
  <c r="I40" i="4"/>
  <c r="H145" i="10"/>
  <c r="H188" i="10" s="1"/>
  <c r="K41" i="1"/>
  <c r="K42" i="1" s="1"/>
  <c r="S42" i="1" s="1"/>
  <c r="H170" i="10"/>
  <c r="H189" i="10" s="1"/>
  <c r="J40" i="4"/>
  <c r="G187" i="10"/>
  <c r="G172" i="10"/>
  <c r="G173" i="10"/>
  <c r="G186" i="10"/>
  <c r="H186" i="10"/>
  <c r="G188" i="10"/>
  <c r="S41" i="1" l="1"/>
  <c r="H173" i="10"/>
  <c r="H172" i="10"/>
  <c r="H192" i="10"/>
  <c r="H191" i="10"/>
  <c r="G192" i="10"/>
  <c r="G191" i="10"/>
  <c r="G197" i="10" s="1"/>
  <c r="G198" i="10" l="1"/>
  <c r="H197" i="10"/>
  <c r="H198" i="10"/>
  <c r="H20" i="3"/>
  <c r="H19" i="3"/>
  <c r="H114" i="10"/>
  <c r="G114" i="10"/>
  <c r="G123" i="10" s="1"/>
  <c r="G126" i="10" s="1"/>
  <c r="H107" i="10"/>
  <c r="G107" i="10"/>
  <c r="H95" i="10"/>
  <c r="G95" i="10"/>
  <c r="H92" i="10"/>
  <c r="G92" i="10"/>
  <c r="H89" i="10"/>
  <c r="H99" i="10" s="1"/>
  <c r="G89" i="10"/>
  <c r="G99" i="10" s="1"/>
  <c r="H87" i="10"/>
  <c r="G87" i="10"/>
  <c r="H82" i="10"/>
  <c r="G82" i="10"/>
  <c r="H70" i="10"/>
  <c r="G70" i="10"/>
  <c r="H58" i="10"/>
  <c r="G58" i="10"/>
  <c r="H55" i="10"/>
  <c r="G55" i="10"/>
  <c r="H51" i="10"/>
  <c r="G51" i="10"/>
  <c r="H44" i="10"/>
  <c r="G44" i="10"/>
  <c r="G57" i="10" s="1"/>
  <c r="G71" i="10" s="1"/>
  <c r="H36" i="10"/>
  <c r="G36" i="10"/>
  <c r="H28" i="10"/>
  <c r="G28" i="10"/>
  <c r="H17" i="10"/>
  <c r="G17" i="10"/>
  <c r="G37" i="10" l="1"/>
  <c r="H123" i="10"/>
  <c r="H126" i="10" s="1"/>
  <c r="H57" i="10"/>
  <c r="H71" i="10" s="1"/>
  <c r="H37" i="10"/>
  <c r="G72" i="10"/>
  <c r="G128" i="10" s="1"/>
  <c r="K15" i="5" l="1"/>
  <c r="H72" i="10"/>
  <c r="H128" i="10" s="1"/>
  <c r="K14" i="5"/>
  <c r="M56" i="2" l="1"/>
  <c r="N56" i="2"/>
  <c r="O56" i="2"/>
  <c r="P56" i="2"/>
  <c r="Q56" i="2"/>
  <c r="R56" i="2"/>
  <c r="S56" i="2"/>
  <c r="T56" i="2"/>
  <c r="U56" i="2"/>
  <c r="V56" i="2"/>
  <c r="W56" i="2"/>
  <c r="X56" i="2"/>
  <c r="L56" i="2"/>
  <c r="Q38" i="1"/>
  <c r="P20" i="1"/>
  <c r="Q20" i="1"/>
  <c r="D22" i="8" l="1"/>
  <c r="C22" i="8"/>
  <c r="D21" i="8"/>
  <c r="C21" i="8"/>
  <c r="D20" i="8"/>
  <c r="C20" i="8"/>
  <c r="D19" i="8"/>
  <c r="C19" i="8"/>
  <c r="D18" i="8"/>
  <c r="C18" i="8"/>
  <c r="D17" i="8"/>
  <c r="C17" i="8"/>
  <c r="D16" i="8"/>
  <c r="C16" i="8"/>
  <c r="D15" i="8"/>
  <c r="C15" i="8"/>
  <c r="D14" i="8"/>
  <c r="C14" i="8"/>
  <c r="D13" i="8"/>
  <c r="C13" i="8"/>
  <c r="D12" i="8"/>
  <c r="C12" i="8"/>
  <c r="D11" i="8"/>
  <c r="C11" i="8"/>
  <c r="C7" i="2" l="1"/>
  <c r="C6" i="1" s="1"/>
  <c r="D8" i="4" s="1"/>
  <c r="C6" i="5" s="1"/>
  <c r="C6" i="3" s="1"/>
  <c r="J26" i="1"/>
  <c r="J27" i="1"/>
  <c r="J28" i="1"/>
  <c r="J29" i="1"/>
  <c r="G26" i="1"/>
  <c r="G27" i="1"/>
  <c r="G28" i="1"/>
  <c r="G29" i="1"/>
  <c r="J17" i="1"/>
  <c r="G17" i="1"/>
  <c r="K17" i="1" l="1"/>
  <c r="K27" i="1"/>
  <c r="K29" i="1"/>
  <c r="K28" i="1"/>
  <c r="K26" i="1"/>
  <c r="K56" i="4"/>
  <c r="K11" i="5"/>
  <c r="K12" i="5"/>
  <c r="V22" i="4"/>
  <c r="V77" i="4" s="1"/>
  <c r="W22" i="4"/>
  <c r="W77" i="4" s="1"/>
  <c r="O93" i="4"/>
  <c r="P93" i="4"/>
  <c r="Q93" i="4"/>
  <c r="R93" i="4"/>
  <c r="S93" i="4"/>
  <c r="T93" i="4"/>
  <c r="U93" i="4"/>
  <c r="V93" i="4"/>
  <c r="W93" i="4"/>
  <c r="R17" i="1" l="1"/>
  <c r="S17" i="1" s="1"/>
  <c r="R29" i="1"/>
  <c r="S29" i="1" s="1"/>
  <c r="R26" i="1"/>
  <c r="S26" i="1" s="1"/>
  <c r="R28" i="1"/>
  <c r="S28" i="1" s="1"/>
  <c r="R27" i="1"/>
  <c r="S27" i="1" s="1"/>
  <c r="L76" i="2"/>
  <c r="L77" i="2"/>
  <c r="L78" i="2"/>
  <c r="L79" i="2"/>
  <c r="L80"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75" i="2"/>
  <c r="L118" i="2" l="1"/>
  <c r="L81" i="2"/>
  <c r="K43" i="4" l="1"/>
  <c r="J57" i="4" l="1"/>
  <c r="J62" i="4" s="1"/>
  <c r="K57" i="4"/>
  <c r="L57" i="4"/>
  <c r="M57" i="4"/>
  <c r="N57" i="4"/>
  <c r="O57" i="4"/>
  <c r="P57" i="4"/>
  <c r="Q57" i="4"/>
  <c r="R57" i="4"/>
  <c r="S57" i="4"/>
  <c r="T57" i="4"/>
  <c r="U57" i="4"/>
  <c r="V57" i="4"/>
  <c r="W57" i="4"/>
  <c r="I57" i="4"/>
  <c r="I62" i="4" s="1"/>
  <c r="J56" i="4"/>
  <c r="L56" i="4"/>
  <c r="M56" i="4"/>
  <c r="N56" i="4"/>
  <c r="O56" i="4"/>
  <c r="P56" i="4"/>
  <c r="Q56" i="4"/>
  <c r="R56" i="4"/>
  <c r="S56" i="4"/>
  <c r="T56" i="4"/>
  <c r="U56" i="4"/>
  <c r="V56" i="4"/>
  <c r="W56" i="4"/>
  <c r="I56" i="4"/>
  <c r="J45" i="4"/>
  <c r="K45" i="4"/>
  <c r="L45" i="4"/>
  <c r="M45" i="4"/>
  <c r="N45" i="4"/>
  <c r="O45" i="4"/>
  <c r="P45" i="4"/>
  <c r="Q45" i="4"/>
  <c r="R45" i="4"/>
  <c r="S45" i="4"/>
  <c r="T45" i="4"/>
  <c r="U45" i="4"/>
  <c r="V45" i="4"/>
  <c r="W45" i="4"/>
  <c r="I45" i="4"/>
  <c r="J42" i="4"/>
  <c r="K42" i="4"/>
  <c r="I42" i="4"/>
  <c r="J22" i="4"/>
  <c r="C5" i="2"/>
  <c r="C5" i="1" s="1"/>
  <c r="D6" i="4" s="1"/>
  <c r="C4" i="5" s="1"/>
  <c r="C4" i="3" s="1"/>
  <c r="C8" i="2"/>
  <c r="C7" i="1" s="1"/>
  <c r="D9" i="4" s="1"/>
  <c r="C7" i="5" s="1"/>
  <c r="C7" i="3" s="1"/>
  <c r="C4" i="2"/>
  <c r="C4" i="1" s="1"/>
  <c r="D5" i="4" s="1"/>
  <c r="C3" i="5" s="1"/>
  <c r="C3" i="3" s="1"/>
  <c r="J77" i="4" l="1"/>
  <c r="J34" i="4"/>
  <c r="J65" i="4" s="1"/>
  <c r="I64" i="4"/>
  <c r="J49" i="4"/>
  <c r="I49" i="4"/>
  <c r="J63" i="4"/>
  <c r="I63" i="4"/>
  <c r="J64" i="4"/>
  <c r="I22" i="4"/>
  <c r="I77" i="4" s="1"/>
  <c r="Q23" i="1"/>
  <c r="K14" i="4"/>
  <c r="W17" i="5" l="1"/>
  <c r="X17" i="5"/>
  <c r="I34" i="4"/>
  <c r="I50" i="4" s="1"/>
  <c r="L11" i="5"/>
  <c r="J66" i="4"/>
  <c r="J68" i="4" s="1"/>
  <c r="I66" i="4"/>
  <c r="J50" i="4"/>
  <c r="J51" i="4"/>
  <c r="J67" i="4" l="1"/>
  <c r="I65" i="4"/>
  <c r="I68" i="4" s="1"/>
  <c r="I51" i="4"/>
  <c r="J72" i="4" l="1"/>
  <c r="J73" i="4"/>
  <c r="I67" i="4"/>
  <c r="M64" i="2"/>
  <c r="N64" i="2"/>
  <c r="O64" i="2"/>
  <c r="P64" i="2"/>
  <c r="P69" i="2" s="1"/>
  <c r="Q64" i="2"/>
  <c r="Q69" i="2" s="1"/>
  <c r="R64" i="2"/>
  <c r="R69" i="2" s="1"/>
  <c r="S64" i="2"/>
  <c r="S69" i="2" s="1"/>
  <c r="T64" i="2"/>
  <c r="T69" i="2" s="1"/>
  <c r="U64" i="2"/>
  <c r="U69" i="2" s="1"/>
  <c r="V64" i="2"/>
  <c r="V69" i="2" s="1"/>
  <c r="W64" i="2"/>
  <c r="W69" i="2" s="1"/>
  <c r="X64" i="2"/>
  <c r="X69" i="2" s="1"/>
  <c r="L64" i="2"/>
  <c r="M46" i="2"/>
  <c r="N46" i="2"/>
  <c r="O46" i="2"/>
  <c r="P46" i="2"/>
  <c r="Q46" i="2"/>
  <c r="R46" i="2"/>
  <c r="S46" i="2"/>
  <c r="T46" i="2"/>
  <c r="U46" i="2"/>
  <c r="V46" i="2"/>
  <c r="W46" i="2"/>
  <c r="X46" i="2"/>
  <c r="L46" i="2"/>
  <c r="L9" i="2"/>
  <c r="I73" i="4" l="1"/>
  <c r="I72" i="4"/>
  <c r="K10" i="4"/>
  <c r="L10" i="2"/>
  <c r="L135" i="2" s="1"/>
  <c r="K96" i="4" s="1"/>
  <c r="J32" i="1"/>
  <c r="J22" i="1"/>
  <c r="J19" i="1"/>
  <c r="J18" i="1"/>
  <c r="G25" i="1"/>
  <c r="G30" i="1" s="1"/>
  <c r="G22" i="1"/>
  <c r="G19" i="1"/>
  <c r="H23" i="1"/>
  <c r="H35" i="1" s="1"/>
  <c r="H43" i="1" s="1"/>
  <c r="E23" i="1"/>
  <c r="J20" i="1" l="1"/>
  <c r="E35" i="1"/>
  <c r="H81" i="2"/>
  <c r="H118" i="2"/>
  <c r="L11" i="2"/>
  <c r="K11" i="4"/>
  <c r="M10" i="2"/>
  <c r="H21" i="3"/>
  <c r="F23" i="1"/>
  <c r="F35" i="1" s="1"/>
  <c r="F37" i="1" s="1"/>
  <c r="F38" i="1" s="1"/>
  <c r="G18" i="1"/>
  <c r="K18" i="1" s="1"/>
  <c r="K22" i="1"/>
  <c r="K19" i="1"/>
  <c r="R19" i="1" s="1"/>
  <c r="G33" i="1"/>
  <c r="J25" i="1"/>
  <c r="J30" i="1" s="1"/>
  <c r="J34" i="1"/>
  <c r="I23" i="1"/>
  <c r="G32" i="1"/>
  <c r="E38" i="1" l="1"/>
  <c r="E43" i="1" s="1"/>
  <c r="G34" i="1"/>
  <c r="J23" i="1"/>
  <c r="J35" i="1" s="1"/>
  <c r="I35" i="1"/>
  <c r="I43" i="1" s="1"/>
  <c r="K20" i="1"/>
  <c r="G20" i="1"/>
  <c r="L12" i="2"/>
  <c r="H26" i="3"/>
  <c r="H27" i="3"/>
  <c r="O23" i="1"/>
  <c r="O20" i="1"/>
  <c r="K101" i="4" s="1"/>
  <c r="G23" i="1"/>
  <c r="K23" i="1" s="1"/>
  <c r="K25" i="1"/>
  <c r="L11" i="4"/>
  <c r="M12" i="5" s="1"/>
  <c r="S19" i="1"/>
  <c r="K12" i="4"/>
  <c r="L12" i="5"/>
  <c r="N10" i="2"/>
  <c r="M11" i="4" s="1"/>
  <c r="M11" i="2"/>
  <c r="E23" i="3"/>
  <c r="K32" i="1"/>
  <c r="O34" i="1" s="1"/>
  <c r="K33" i="1"/>
  <c r="J43" i="1" l="1"/>
  <c r="E47" i="1" s="1"/>
  <c r="E51" i="1" s="1"/>
  <c r="G37" i="1"/>
  <c r="G38" i="1" s="1"/>
  <c r="M13" i="2"/>
  <c r="M9" i="2" s="1"/>
  <c r="M98" i="2" s="1"/>
  <c r="P34" i="1"/>
  <c r="K30" i="1"/>
  <c r="K34" i="1"/>
  <c r="G35" i="1"/>
  <c r="M12" i="2"/>
  <c r="N13" i="2" s="1"/>
  <c r="O30" i="1"/>
  <c r="K100" i="4" s="1"/>
  <c r="L12" i="4"/>
  <c r="L13" i="4" s="1"/>
  <c r="R33" i="1"/>
  <c r="S33" i="1" s="1"/>
  <c r="Q30" i="1"/>
  <c r="Q35" i="1" s="1"/>
  <c r="P30" i="1"/>
  <c r="R22" i="1"/>
  <c r="S22" i="1" s="1"/>
  <c r="P23" i="1"/>
  <c r="R18" i="1"/>
  <c r="S18" i="1" s="1"/>
  <c r="M12" i="4"/>
  <c r="N12" i="5"/>
  <c r="K13" i="4"/>
  <c r="O10" i="2"/>
  <c r="N11" i="4" s="1"/>
  <c r="N11" i="2"/>
  <c r="K37" i="1" l="1"/>
  <c r="O38" i="1" s="1"/>
  <c r="G43" i="1"/>
  <c r="E48" i="1" s="1"/>
  <c r="H46" i="1" s="1"/>
  <c r="L14" i="4"/>
  <c r="M95" i="2"/>
  <c r="M99" i="2"/>
  <c r="M103" i="2"/>
  <c r="M111" i="2"/>
  <c r="L101" i="4"/>
  <c r="L100" i="4"/>
  <c r="K35" i="1"/>
  <c r="M107" i="2"/>
  <c r="M115" i="2"/>
  <c r="O35" i="1"/>
  <c r="R23" i="1"/>
  <c r="S23" i="1" s="1"/>
  <c r="P35" i="1"/>
  <c r="K38" i="1"/>
  <c r="N12" i="2"/>
  <c r="O13" i="2" s="1"/>
  <c r="M113" i="2"/>
  <c r="M90" i="2"/>
  <c r="M116" i="2"/>
  <c r="M112" i="2"/>
  <c r="M108" i="2"/>
  <c r="M79" i="2"/>
  <c r="M117" i="2"/>
  <c r="M86" i="2"/>
  <c r="M104" i="2"/>
  <c r="M97" i="2"/>
  <c r="M100" i="2"/>
  <c r="M93" i="2"/>
  <c r="M91" i="2"/>
  <c r="M96" i="2"/>
  <c r="M89" i="2"/>
  <c r="M87" i="2"/>
  <c r="M92" i="2"/>
  <c r="M80" i="2"/>
  <c r="M78" i="2"/>
  <c r="M88" i="2"/>
  <c r="M76" i="2"/>
  <c r="M109" i="2"/>
  <c r="M75" i="2"/>
  <c r="M105" i="2"/>
  <c r="M110" i="2"/>
  <c r="M101" i="2"/>
  <c r="M94" i="2"/>
  <c r="R25" i="1"/>
  <c r="S25" i="1" s="1"/>
  <c r="M77" i="2"/>
  <c r="M114" i="2"/>
  <c r="M102" i="2"/>
  <c r="M106" i="2"/>
  <c r="M11" i="5"/>
  <c r="M13" i="4"/>
  <c r="R32" i="1"/>
  <c r="S32" i="1" s="1"/>
  <c r="R30" i="1"/>
  <c r="S30" i="1" s="1"/>
  <c r="R20" i="1"/>
  <c r="S20" i="1" s="1"/>
  <c r="N12" i="4"/>
  <c r="N13" i="4" s="1"/>
  <c r="O12" i="5"/>
  <c r="K22" i="4"/>
  <c r="L10" i="4"/>
  <c r="P10" i="2"/>
  <c r="O11" i="4" s="1"/>
  <c r="O11" i="2"/>
  <c r="O43" i="1" l="1"/>
  <c r="R43" i="1" s="1"/>
  <c r="K43" i="1"/>
  <c r="E46" i="1" s="1"/>
  <c r="K77" i="4"/>
  <c r="O62" i="2"/>
  <c r="E50" i="1"/>
  <c r="H45" i="1" s="1"/>
  <c r="F52" i="1"/>
  <c r="P38" i="1"/>
  <c r="R38" i="1" s="1"/>
  <c r="S38" i="1" s="1"/>
  <c r="R37" i="1"/>
  <c r="S37" i="1" s="1"/>
  <c r="R35" i="1"/>
  <c r="S35" i="1" s="1"/>
  <c r="M81" i="2"/>
  <c r="O12" i="2"/>
  <c r="P13" i="2" s="1"/>
  <c r="M118" i="2"/>
  <c r="R34" i="1"/>
  <c r="S34" i="1" s="1"/>
  <c r="O12" i="4"/>
  <c r="O13" i="4" s="1"/>
  <c r="P12" i="5"/>
  <c r="N9" i="2"/>
  <c r="N80" i="2" s="1"/>
  <c r="M14" i="4"/>
  <c r="Q10" i="2"/>
  <c r="P11" i="4" s="1"/>
  <c r="P11" i="2"/>
  <c r="M101" i="4" l="1"/>
  <c r="M100" i="4"/>
  <c r="S43" i="1"/>
  <c r="L33" i="4"/>
  <c r="K33" i="4"/>
  <c r="L43" i="4"/>
  <c r="L42" i="4" s="1"/>
  <c r="P12" i="2"/>
  <c r="N11" i="5"/>
  <c r="N113" i="2"/>
  <c r="N103" i="2"/>
  <c r="N99" i="2"/>
  <c r="N105" i="2"/>
  <c r="N75" i="2"/>
  <c r="N91" i="2"/>
  <c r="N114" i="2"/>
  <c r="N87" i="2"/>
  <c r="N76" i="2"/>
  <c r="N97" i="2"/>
  <c r="N78" i="2"/>
  <c r="N106" i="2"/>
  <c r="N110" i="2"/>
  <c r="N108" i="2"/>
  <c r="N88" i="2"/>
  <c r="N107" i="2"/>
  <c r="N109" i="2"/>
  <c r="N90" i="2"/>
  <c r="N100" i="2"/>
  <c r="N112" i="2"/>
  <c r="N94" i="2"/>
  <c r="N101" i="2"/>
  <c r="N95" i="2"/>
  <c r="N116" i="2"/>
  <c r="N89" i="2"/>
  <c r="N117" i="2"/>
  <c r="N98" i="2"/>
  <c r="N102" i="2"/>
  <c r="N77" i="2"/>
  <c r="N92" i="2"/>
  <c r="N104" i="2"/>
  <c r="N86" i="2"/>
  <c r="N93" i="2"/>
  <c r="N111" i="2"/>
  <c r="N79" i="2"/>
  <c r="N96" i="2"/>
  <c r="N115" i="2"/>
  <c r="P12" i="4"/>
  <c r="P13" i="4" s="1"/>
  <c r="Q12" i="5"/>
  <c r="O9" i="2"/>
  <c r="O110" i="2" s="1"/>
  <c r="L22" i="4"/>
  <c r="L77" i="4" s="1"/>
  <c r="M10" i="4"/>
  <c r="R10" i="2"/>
  <c r="Q11" i="4" s="1"/>
  <c r="Q11" i="2"/>
  <c r="Q13" i="2" l="1"/>
  <c r="P45" i="1"/>
  <c r="M133" i="2" s="1"/>
  <c r="L93" i="4" s="1"/>
  <c r="O45" i="1"/>
  <c r="K103" i="4" s="1"/>
  <c r="K105" i="4" s="1"/>
  <c r="Q45" i="1"/>
  <c r="M17" i="5"/>
  <c r="L103" i="4"/>
  <c r="L105" i="4" s="1"/>
  <c r="Q12" i="2"/>
  <c r="O133" i="2"/>
  <c r="N93" i="4" s="1"/>
  <c r="L34" i="4"/>
  <c r="N81" i="2"/>
  <c r="N118" i="2"/>
  <c r="O69" i="2"/>
  <c r="K34" i="4"/>
  <c r="Q12" i="4"/>
  <c r="Q13" i="4" s="1"/>
  <c r="R12" i="5"/>
  <c r="O108" i="2"/>
  <c r="O106" i="2"/>
  <c r="O107" i="2"/>
  <c r="O76" i="2"/>
  <c r="O114" i="2"/>
  <c r="O115" i="2"/>
  <c r="O88" i="2"/>
  <c r="O80" i="2"/>
  <c r="O95" i="2"/>
  <c r="O86" i="2"/>
  <c r="O75" i="2"/>
  <c r="O96" i="2"/>
  <c r="O93" i="2"/>
  <c r="O103" i="2"/>
  <c r="O89" i="2"/>
  <c r="O79" i="2"/>
  <c r="O104" i="2"/>
  <c r="O101" i="2"/>
  <c r="O111" i="2"/>
  <c r="O105" i="2"/>
  <c r="O116" i="2"/>
  <c r="O112" i="2"/>
  <c r="O87" i="2"/>
  <c r="O97" i="2"/>
  <c r="O109" i="2"/>
  <c r="O77" i="2"/>
  <c r="O113" i="2"/>
  <c r="O78" i="2"/>
  <c r="O94" i="2"/>
  <c r="O117" i="2"/>
  <c r="O90" i="2"/>
  <c r="O92" i="2"/>
  <c r="O91" i="2"/>
  <c r="O102" i="2"/>
  <c r="P9" i="2"/>
  <c r="P105" i="2" s="1"/>
  <c r="O98" i="2"/>
  <c r="O100" i="2"/>
  <c r="O99" i="2"/>
  <c r="S10" i="2"/>
  <c r="R11" i="2"/>
  <c r="L62" i="2" l="1"/>
  <c r="L69" i="2" s="1"/>
  <c r="K94" i="4"/>
  <c r="M62" i="2"/>
  <c r="M69" i="2" s="1"/>
  <c r="L94" i="4"/>
  <c r="N133" i="2"/>
  <c r="M93" i="4" s="1"/>
  <c r="N62" i="2"/>
  <c r="N69" i="2" s="1"/>
  <c r="M94" i="4"/>
  <c r="M103" i="4"/>
  <c r="M105" i="4" s="1"/>
  <c r="R13" i="2"/>
  <c r="M33" i="4"/>
  <c r="L133" i="2"/>
  <c r="K93" i="4" s="1"/>
  <c r="R12" i="2"/>
  <c r="S13" i="2" s="1"/>
  <c r="M43" i="4"/>
  <c r="M42" i="4" s="1"/>
  <c r="R11" i="4"/>
  <c r="R12" i="4" s="1"/>
  <c r="R13" i="4" s="1"/>
  <c r="K109" i="4"/>
  <c r="K49" i="4"/>
  <c r="O118" i="2"/>
  <c r="O81" i="2"/>
  <c r="P89" i="2"/>
  <c r="P109" i="2"/>
  <c r="P77" i="2"/>
  <c r="P97" i="2"/>
  <c r="P79" i="2"/>
  <c r="P78" i="2"/>
  <c r="P111" i="2"/>
  <c r="P90" i="2"/>
  <c r="P92" i="2"/>
  <c r="P116" i="2"/>
  <c r="P113" i="2"/>
  <c r="P96" i="2"/>
  <c r="P106" i="2"/>
  <c r="P86" i="2"/>
  <c r="P107" i="2"/>
  <c r="P104" i="2"/>
  <c r="P114" i="2"/>
  <c r="P87" i="2"/>
  <c r="P94" i="2"/>
  <c r="P115" i="2"/>
  <c r="Q9" i="2"/>
  <c r="Q92" i="2" s="1"/>
  <c r="P100" i="2"/>
  <c r="P88" i="2"/>
  <c r="P108" i="2"/>
  <c r="P99" i="2"/>
  <c r="P112" i="2"/>
  <c r="P80" i="2"/>
  <c r="P95" i="2"/>
  <c r="P102" i="2"/>
  <c r="P76" i="2"/>
  <c r="P101" i="2"/>
  <c r="P75" i="2"/>
  <c r="P117" i="2"/>
  <c r="P91" i="2"/>
  <c r="P98" i="2"/>
  <c r="P93" i="2"/>
  <c r="P103" i="2"/>
  <c r="P110" i="2"/>
  <c r="M22" i="4"/>
  <c r="M77" i="4" s="1"/>
  <c r="T10" i="2"/>
  <c r="S11" i="2"/>
  <c r="K97" i="4" l="1"/>
  <c r="L134" i="2"/>
  <c r="L136" i="2" s="1"/>
  <c r="N33" i="4"/>
  <c r="N17" i="5"/>
  <c r="M34" i="4"/>
  <c r="S12" i="2"/>
  <c r="T13" i="2" s="1"/>
  <c r="S12" i="5"/>
  <c r="S11" i="4"/>
  <c r="T12" i="5" s="1"/>
  <c r="M109" i="4"/>
  <c r="L109" i="4"/>
  <c r="L49" i="4"/>
  <c r="N43" i="4"/>
  <c r="Q106" i="2"/>
  <c r="Q104" i="2"/>
  <c r="Q93" i="2"/>
  <c r="P118" i="2"/>
  <c r="P81" i="2"/>
  <c r="Q80" i="2"/>
  <c r="Q112" i="2"/>
  <c r="Q78" i="2"/>
  <c r="Q97" i="2"/>
  <c r="R9" i="2"/>
  <c r="R75" i="2" s="1"/>
  <c r="Q90" i="2"/>
  <c r="Q100" i="2"/>
  <c r="Q116" i="2"/>
  <c r="Q89" i="2"/>
  <c r="Q101" i="2"/>
  <c r="Q86" i="2"/>
  <c r="Q109" i="2"/>
  <c r="Q91" i="2"/>
  <c r="Q95" i="2"/>
  <c r="Q75" i="2"/>
  <c r="Q94" i="2"/>
  <c r="Q107" i="2"/>
  <c r="Q79" i="2"/>
  <c r="Q115" i="2"/>
  <c r="Q88" i="2"/>
  <c r="Q108" i="2"/>
  <c r="Q114" i="2"/>
  <c r="Q110" i="2"/>
  <c r="Q105" i="2"/>
  <c r="Q87" i="2"/>
  <c r="Q113" i="2"/>
  <c r="Q99" i="2"/>
  <c r="Q103" i="2"/>
  <c r="Q117" i="2"/>
  <c r="Q77" i="2"/>
  <c r="Q102" i="2"/>
  <c r="Q98" i="2"/>
  <c r="Q96" i="2"/>
  <c r="Q111" i="2"/>
  <c r="Q76" i="2"/>
  <c r="N22" i="4"/>
  <c r="N77" i="4" s="1"/>
  <c r="U10" i="2"/>
  <c r="T11" i="2"/>
  <c r="M134" i="2" l="1"/>
  <c r="N134" i="2" s="1"/>
  <c r="O33" i="4"/>
  <c r="O17" i="5"/>
  <c r="T12" i="2"/>
  <c r="U13" i="2" s="1"/>
  <c r="M135" i="2"/>
  <c r="L137" i="2"/>
  <c r="K60" i="4" s="1"/>
  <c r="K62" i="4" s="1"/>
  <c r="K64" i="4" s="1"/>
  <c r="S12" i="4"/>
  <c r="S13" i="4" s="1"/>
  <c r="T11" i="4"/>
  <c r="T12" i="4" s="1"/>
  <c r="M49" i="4"/>
  <c r="N42" i="4"/>
  <c r="O43" i="4"/>
  <c r="R91" i="2"/>
  <c r="R117" i="2"/>
  <c r="R104" i="2"/>
  <c r="R99" i="2"/>
  <c r="R116" i="2"/>
  <c r="R95" i="2"/>
  <c r="R106" i="2"/>
  <c r="R94" i="2"/>
  <c r="R114" i="2"/>
  <c r="R110" i="2"/>
  <c r="R86" i="2"/>
  <c r="R102" i="2"/>
  <c r="R111" i="2"/>
  <c r="R92" i="2"/>
  <c r="R105" i="2"/>
  <c r="R79" i="2"/>
  <c r="R98" i="2"/>
  <c r="R76" i="2"/>
  <c r="R115" i="2"/>
  <c r="S9" i="2"/>
  <c r="S116" i="2" s="1"/>
  <c r="R80" i="2"/>
  <c r="R101" i="2"/>
  <c r="R78" i="2"/>
  <c r="R97" i="2"/>
  <c r="R108" i="2"/>
  <c r="Q118" i="2"/>
  <c r="R77" i="2"/>
  <c r="R109" i="2"/>
  <c r="R96" i="2"/>
  <c r="R100" i="2"/>
  <c r="R112" i="2"/>
  <c r="R113" i="2"/>
  <c r="R90" i="2"/>
  <c r="R89" i="2"/>
  <c r="R93" i="2"/>
  <c r="R107" i="2"/>
  <c r="R103" i="2"/>
  <c r="R88" i="2"/>
  <c r="R87" i="2"/>
  <c r="Q81" i="2"/>
  <c r="O22" i="4"/>
  <c r="O77" i="4" s="1"/>
  <c r="V10" i="2"/>
  <c r="U11" i="2"/>
  <c r="P33" i="4" l="1"/>
  <c r="P17" i="5"/>
  <c r="U12" i="2"/>
  <c r="V13" i="2" s="1"/>
  <c r="T13" i="4"/>
  <c r="L96" i="4"/>
  <c r="L97" i="4" s="1"/>
  <c r="N135" i="2"/>
  <c r="M136" i="2"/>
  <c r="U12" i="5"/>
  <c r="K63" i="4"/>
  <c r="K66" i="4"/>
  <c r="T9" i="2"/>
  <c r="T103" i="2" s="1"/>
  <c r="S87" i="2"/>
  <c r="S101" i="2"/>
  <c r="S106" i="2"/>
  <c r="S111" i="2"/>
  <c r="U11" i="4"/>
  <c r="V12" i="5" s="1"/>
  <c r="S102" i="2"/>
  <c r="S78" i="2"/>
  <c r="S100" i="2"/>
  <c r="O134" i="2"/>
  <c r="N49" i="4"/>
  <c r="O42" i="4"/>
  <c r="P43" i="4"/>
  <c r="S75" i="2"/>
  <c r="S110" i="2"/>
  <c r="S94" i="2"/>
  <c r="S79" i="2"/>
  <c r="S97" i="2"/>
  <c r="S107" i="2"/>
  <c r="R81" i="2"/>
  <c r="S88" i="2"/>
  <c r="S113" i="2"/>
  <c r="S93" i="2"/>
  <c r="S80" i="2"/>
  <c r="S86" i="2"/>
  <c r="S90" i="2"/>
  <c r="S103" i="2"/>
  <c r="S104" i="2"/>
  <c r="S114" i="2"/>
  <c r="S117" i="2"/>
  <c r="S92" i="2"/>
  <c r="S89" i="2"/>
  <c r="S112" i="2"/>
  <c r="S98" i="2"/>
  <c r="S95" i="2"/>
  <c r="S105" i="2"/>
  <c r="S99" i="2"/>
  <c r="S91" i="2"/>
  <c r="S76" i="2"/>
  <c r="S96" i="2"/>
  <c r="S108" i="2"/>
  <c r="S115" i="2"/>
  <c r="S109" i="2"/>
  <c r="S77" i="2"/>
  <c r="R118" i="2"/>
  <c r="Q33" i="4" s="1"/>
  <c r="P22" i="4"/>
  <c r="P77" i="4" s="1"/>
  <c r="Q22" i="4"/>
  <c r="Q77" i="4" s="1"/>
  <c r="W10" i="2"/>
  <c r="V11" i="2"/>
  <c r="Q17" i="5" l="1"/>
  <c r="R17" i="5"/>
  <c r="V12" i="2"/>
  <c r="W13" i="2" s="1"/>
  <c r="M96" i="4"/>
  <c r="M97" i="4" s="1"/>
  <c r="N136" i="2"/>
  <c r="O135" i="2"/>
  <c r="N96" i="4" s="1"/>
  <c r="M137" i="2"/>
  <c r="L60" i="4" s="1"/>
  <c r="L62" i="4" s="1"/>
  <c r="L64" i="4" s="1"/>
  <c r="T114" i="2"/>
  <c r="T115" i="2"/>
  <c r="T101" i="2"/>
  <c r="T78" i="2"/>
  <c r="T89" i="2"/>
  <c r="T102" i="2"/>
  <c r="T79" i="2"/>
  <c r="T77" i="2"/>
  <c r="T116" i="2"/>
  <c r="T112" i="2"/>
  <c r="T95" i="2"/>
  <c r="T99" i="2"/>
  <c r="T86" i="2"/>
  <c r="T90" i="2"/>
  <c r="T80" i="2"/>
  <c r="T113" i="2"/>
  <c r="T76" i="2"/>
  <c r="T106" i="2"/>
  <c r="T107" i="2"/>
  <c r="T94" i="2"/>
  <c r="T88" i="2"/>
  <c r="U9" i="2"/>
  <c r="U96" i="2" s="1"/>
  <c r="T93" i="2"/>
  <c r="T98" i="2"/>
  <c r="T108" i="2"/>
  <c r="T100" i="2"/>
  <c r="T111" i="2"/>
  <c r="T87" i="2"/>
  <c r="T97" i="2"/>
  <c r="T110" i="2"/>
  <c r="T91" i="2"/>
  <c r="T92" i="2"/>
  <c r="T75" i="2"/>
  <c r="T117" i="2"/>
  <c r="T104" i="2"/>
  <c r="T105" i="2"/>
  <c r="T96" i="2"/>
  <c r="T109" i="2"/>
  <c r="U12" i="4"/>
  <c r="U13" i="4" s="1"/>
  <c r="V11" i="4"/>
  <c r="W12" i="5" s="1"/>
  <c r="P134" i="2"/>
  <c r="O49" i="4"/>
  <c r="P42" i="4"/>
  <c r="Q43" i="4"/>
  <c r="S81" i="2"/>
  <c r="S118" i="2"/>
  <c r="U112" i="2"/>
  <c r="X10" i="2"/>
  <c r="W11" i="2"/>
  <c r="R33" i="4" l="1"/>
  <c r="U111" i="2"/>
  <c r="W12" i="2"/>
  <c r="X13" i="2" s="1"/>
  <c r="U113" i="2"/>
  <c r="U101" i="2"/>
  <c r="U93" i="2"/>
  <c r="U115" i="2"/>
  <c r="U100" i="2"/>
  <c r="V9" i="2"/>
  <c r="V78" i="2" s="1"/>
  <c r="U95" i="2"/>
  <c r="U77" i="2"/>
  <c r="P135" i="2"/>
  <c r="O96" i="4" s="1"/>
  <c r="N137" i="2"/>
  <c r="M60" i="4" s="1"/>
  <c r="M62" i="4" s="1"/>
  <c r="M64" i="4" s="1"/>
  <c r="O136" i="2"/>
  <c r="L66" i="4"/>
  <c r="L63" i="4"/>
  <c r="U98" i="2"/>
  <c r="U97" i="2"/>
  <c r="U88" i="2"/>
  <c r="U92" i="2"/>
  <c r="U107" i="2"/>
  <c r="U116" i="2"/>
  <c r="U90" i="2"/>
  <c r="U104" i="2"/>
  <c r="U110" i="2"/>
  <c r="U94" i="2"/>
  <c r="U109" i="2"/>
  <c r="U87" i="2"/>
  <c r="U91" i="2"/>
  <c r="U106" i="2"/>
  <c r="U80" i="2"/>
  <c r="U105" i="2"/>
  <c r="U108" i="2"/>
  <c r="U117" i="2"/>
  <c r="U79" i="2"/>
  <c r="U76" i="2"/>
  <c r="U75" i="2"/>
  <c r="U114" i="2"/>
  <c r="U102" i="2"/>
  <c r="U89" i="2"/>
  <c r="T81" i="2"/>
  <c r="U99" i="2"/>
  <c r="U103" i="2"/>
  <c r="U86" i="2"/>
  <c r="U78" i="2"/>
  <c r="T118" i="2"/>
  <c r="V12" i="4"/>
  <c r="V13" i="4" s="1"/>
  <c r="W11" i="4"/>
  <c r="W12" i="4" s="1"/>
  <c r="Q134" i="2"/>
  <c r="P49" i="4"/>
  <c r="Q135" i="2"/>
  <c r="P96" i="4" s="1"/>
  <c r="Q42" i="4"/>
  <c r="R43" i="4"/>
  <c r="R22" i="4"/>
  <c r="R77" i="4" s="1"/>
  <c r="X11" i="2"/>
  <c r="X12" i="2" s="1"/>
  <c r="S33" i="4" l="1"/>
  <c r="S17" i="5"/>
  <c r="V109" i="2"/>
  <c r="V96" i="2"/>
  <c r="V116" i="2"/>
  <c r="V94" i="2"/>
  <c r="V107" i="2"/>
  <c r="V75" i="2"/>
  <c r="V103" i="2"/>
  <c r="V113" i="2"/>
  <c r="X12" i="5"/>
  <c r="V106" i="2"/>
  <c r="V76" i="2"/>
  <c r="V100" i="2"/>
  <c r="V89" i="2"/>
  <c r="V115" i="2"/>
  <c r="V102" i="2"/>
  <c r="V111" i="2"/>
  <c r="V117" i="2"/>
  <c r="V87" i="2"/>
  <c r="V86" i="2"/>
  <c r="V92" i="2"/>
  <c r="V105" i="2"/>
  <c r="V114" i="2"/>
  <c r="V108" i="2"/>
  <c r="V104" i="2"/>
  <c r="V79" i="2"/>
  <c r="V97" i="2"/>
  <c r="V101" i="2"/>
  <c r="V98" i="2"/>
  <c r="V99" i="2"/>
  <c r="W9" i="2"/>
  <c r="W89" i="2" s="1"/>
  <c r="V112" i="2"/>
  <c r="V95" i="2"/>
  <c r="V88" i="2"/>
  <c r="V80" i="2"/>
  <c r="V91" i="2"/>
  <c r="V110" i="2"/>
  <c r="V93" i="2"/>
  <c r="V90" i="2"/>
  <c r="V77" i="2"/>
  <c r="P136" i="2"/>
  <c r="M63" i="4"/>
  <c r="M66" i="4"/>
  <c r="O137" i="2"/>
  <c r="N60" i="4" s="1"/>
  <c r="N62" i="4" s="1"/>
  <c r="N64" i="4" s="1"/>
  <c r="U81" i="2"/>
  <c r="U118" i="2"/>
  <c r="S43" i="4"/>
  <c r="S42" i="4" s="1"/>
  <c r="S49" i="4" s="1"/>
  <c r="Q136" i="2"/>
  <c r="W13" i="4"/>
  <c r="R134" i="2"/>
  <c r="R135" i="2"/>
  <c r="Q96" i="4" s="1"/>
  <c r="Q49" i="4"/>
  <c r="R42" i="4"/>
  <c r="R49" i="4" s="1"/>
  <c r="S22" i="4"/>
  <c r="S77" i="4" s="1"/>
  <c r="W93" i="2" l="1"/>
  <c r="T33" i="4"/>
  <c r="T17" i="5"/>
  <c r="W98" i="2"/>
  <c r="V81" i="2"/>
  <c r="W109" i="2"/>
  <c r="W103" i="2"/>
  <c r="W87" i="2"/>
  <c r="V118" i="2"/>
  <c r="W80" i="2"/>
  <c r="W78" i="2"/>
  <c r="W95" i="2"/>
  <c r="W114" i="2"/>
  <c r="W92" i="2"/>
  <c r="W108" i="2"/>
  <c r="W86" i="2"/>
  <c r="W116" i="2"/>
  <c r="W75" i="2"/>
  <c r="W79" i="2"/>
  <c r="W99" i="2"/>
  <c r="X9" i="2"/>
  <c r="X78" i="2" s="1"/>
  <c r="W112" i="2"/>
  <c r="W94" i="2"/>
  <c r="W88" i="2"/>
  <c r="W111" i="2"/>
  <c r="W90" i="2"/>
  <c r="W101" i="2"/>
  <c r="W113" i="2"/>
  <c r="W117" i="2"/>
  <c r="W76" i="2"/>
  <c r="W96" i="2"/>
  <c r="W105" i="2"/>
  <c r="W97" i="2"/>
  <c r="W104" i="2"/>
  <c r="W110" i="2"/>
  <c r="W91" i="2"/>
  <c r="W107" i="2"/>
  <c r="W102" i="2"/>
  <c r="W77" i="2"/>
  <c r="W100" i="2"/>
  <c r="W115" i="2"/>
  <c r="W106" i="2"/>
  <c r="S135" i="2"/>
  <c r="R96" i="4" s="1"/>
  <c r="T135" i="2"/>
  <c r="S96" i="4" s="1"/>
  <c r="P137" i="2"/>
  <c r="O60" i="4" s="1"/>
  <c r="O62" i="4" s="1"/>
  <c r="O64" i="4" s="1"/>
  <c r="U135" i="2"/>
  <c r="T96" i="4" s="1"/>
  <c r="N66" i="4"/>
  <c r="N63" i="4"/>
  <c r="R136" i="2"/>
  <c r="R137" i="2" s="1"/>
  <c r="Q60" i="4" s="1"/>
  <c r="Q62" i="4" s="1"/>
  <c r="Q64" i="4" s="1"/>
  <c r="T43" i="4"/>
  <c r="T42" i="4" s="1"/>
  <c r="Q137" i="2"/>
  <c r="P60" i="4" s="1"/>
  <c r="P62" i="4" s="1"/>
  <c r="P64" i="4" s="1"/>
  <c r="S134" i="2"/>
  <c r="X115" i="2"/>
  <c r="X112" i="2"/>
  <c r="T22" i="4"/>
  <c r="T77" i="4" s="1"/>
  <c r="U22" i="4"/>
  <c r="U77" i="4" s="1"/>
  <c r="X75" i="2" l="1"/>
  <c r="X117" i="2"/>
  <c r="X100" i="2"/>
  <c r="X114" i="2"/>
  <c r="X77" i="2"/>
  <c r="U43" i="4"/>
  <c r="U42" i="4" s="1"/>
  <c r="U49" i="4" s="1"/>
  <c r="U33" i="4"/>
  <c r="V17" i="5"/>
  <c r="U17" i="5"/>
  <c r="X76" i="2"/>
  <c r="X92" i="2"/>
  <c r="X108" i="2"/>
  <c r="X105" i="2"/>
  <c r="S136" i="2"/>
  <c r="S137" i="2" s="1"/>
  <c r="R60" i="4" s="1"/>
  <c r="R62" i="4" s="1"/>
  <c r="R64" i="4" s="1"/>
  <c r="W81" i="2"/>
  <c r="X80" i="2"/>
  <c r="X101" i="2"/>
  <c r="X104" i="2"/>
  <c r="X103" i="2"/>
  <c r="X110" i="2"/>
  <c r="X79" i="2"/>
  <c r="X94" i="2"/>
  <c r="X99" i="2"/>
  <c r="X111" i="2"/>
  <c r="X116" i="2"/>
  <c r="X90" i="2"/>
  <c r="X87" i="2"/>
  <c r="X95" i="2"/>
  <c r="X96" i="2"/>
  <c r="X91" i="2"/>
  <c r="X88" i="2"/>
  <c r="X107" i="2"/>
  <c r="X97" i="2"/>
  <c r="W118" i="2"/>
  <c r="V33" i="4" s="1"/>
  <c r="X98" i="2"/>
  <c r="X113" i="2"/>
  <c r="X102" i="2"/>
  <c r="X109" i="2"/>
  <c r="X89" i="2"/>
  <c r="X93" i="2"/>
  <c r="X86" i="2"/>
  <c r="X106" i="2"/>
  <c r="O66" i="4"/>
  <c r="O63" i="4"/>
  <c r="V135" i="2"/>
  <c r="U96" i="4" s="1"/>
  <c r="T134" i="2"/>
  <c r="T136" i="2" s="1"/>
  <c r="P63" i="4"/>
  <c r="P66" i="4"/>
  <c r="T49" i="4"/>
  <c r="X81" i="2" l="1"/>
  <c r="V43" i="4"/>
  <c r="V42" i="4" s="1"/>
  <c r="X118" i="2"/>
  <c r="W135" i="2"/>
  <c r="V96" i="4" s="1"/>
  <c r="X135" i="2"/>
  <c r="W96" i="4" s="1"/>
  <c r="U134" i="2"/>
  <c r="U136" i="2" s="1"/>
  <c r="T137" i="2"/>
  <c r="S60" i="4" s="1"/>
  <c r="S62" i="4" s="1"/>
  <c r="S64" i="4" s="1"/>
  <c r="R63" i="4"/>
  <c r="R66" i="4"/>
  <c r="Q63" i="4"/>
  <c r="Q66" i="4"/>
  <c r="W43" i="4" l="1"/>
  <c r="W42" i="4" s="1"/>
  <c r="W49" i="4" s="1"/>
  <c r="W33" i="4"/>
  <c r="V134" i="2"/>
  <c r="V136" i="2" s="1"/>
  <c r="U137" i="2"/>
  <c r="T60" i="4" s="1"/>
  <c r="T62" i="4" s="1"/>
  <c r="T64" i="4" s="1"/>
  <c r="S63" i="4"/>
  <c r="S66" i="4"/>
  <c r="V49" i="4"/>
  <c r="W134" i="2" l="1"/>
  <c r="W136" i="2" s="1"/>
  <c r="V137" i="2"/>
  <c r="U60" i="4" s="1"/>
  <c r="U62" i="4" s="1"/>
  <c r="U64" i="4" s="1"/>
  <c r="T63" i="4"/>
  <c r="T66" i="4"/>
  <c r="X134" i="2" l="1"/>
  <c r="W137" i="2"/>
  <c r="V60" i="4" s="1"/>
  <c r="V62" i="4" s="1"/>
  <c r="V64" i="4" s="1"/>
  <c r="U63" i="4"/>
  <c r="U66" i="4"/>
  <c r="X136" i="2" l="1"/>
  <c r="V63" i="4"/>
  <c r="V66" i="4"/>
  <c r="X137" i="2" l="1"/>
  <c r="W60" i="4" s="1"/>
  <c r="W62" i="4" s="1"/>
  <c r="T14" i="4"/>
  <c r="S14" i="4"/>
  <c r="N14" i="4"/>
  <c r="W14" i="4"/>
  <c r="V14" i="4"/>
  <c r="R14" i="4"/>
  <c r="U14" i="4"/>
  <c r="Q14" i="4"/>
  <c r="O14" i="4"/>
  <c r="P14" i="4"/>
  <c r="U94" i="4" l="1"/>
  <c r="U97" i="4" s="1"/>
  <c r="U101" i="4"/>
  <c r="U100" i="4"/>
  <c r="N94" i="4"/>
  <c r="N97" i="4" s="1"/>
  <c r="N101" i="4"/>
  <c r="N100" i="4"/>
  <c r="S94" i="4"/>
  <c r="S97" i="4" s="1"/>
  <c r="S100" i="4"/>
  <c r="S101" i="4"/>
  <c r="R94" i="4"/>
  <c r="R97" i="4" s="1"/>
  <c r="R100" i="4"/>
  <c r="R101" i="4"/>
  <c r="W94" i="4"/>
  <c r="W97" i="4" s="1"/>
  <c r="W100" i="4"/>
  <c r="W101" i="4"/>
  <c r="T94" i="4"/>
  <c r="T97" i="4" s="1"/>
  <c r="T101" i="4"/>
  <c r="T100" i="4"/>
  <c r="V94" i="4"/>
  <c r="V97" i="4" s="1"/>
  <c r="V101" i="4"/>
  <c r="V100" i="4"/>
  <c r="P94" i="4"/>
  <c r="P97" i="4" s="1"/>
  <c r="P100" i="4"/>
  <c r="P101" i="4"/>
  <c r="O94" i="4"/>
  <c r="O97" i="4" s="1"/>
  <c r="O100" i="4"/>
  <c r="O101" i="4"/>
  <c r="Q94" i="4"/>
  <c r="Q97" i="4" s="1"/>
  <c r="Q100" i="4"/>
  <c r="Q101" i="4"/>
  <c r="N103" i="4"/>
  <c r="N109" i="4" s="1"/>
  <c r="S11" i="5"/>
  <c r="R103" i="4"/>
  <c r="R109" i="4" s="1"/>
  <c r="W11" i="5"/>
  <c r="V103" i="4"/>
  <c r="V109" i="4" s="1"/>
  <c r="X11" i="5"/>
  <c r="W103" i="4"/>
  <c r="W109" i="4" s="1"/>
  <c r="Q11" i="5"/>
  <c r="P103" i="4"/>
  <c r="P109" i="4" s="1"/>
  <c r="T11" i="5"/>
  <c r="S103" i="4"/>
  <c r="S109" i="4" s="1"/>
  <c r="P11" i="5"/>
  <c r="O103" i="4"/>
  <c r="O109" i="4" s="1"/>
  <c r="U11" i="5"/>
  <c r="T103" i="4"/>
  <c r="T109" i="4" s="1"/>
  <c r="V11" i="5"/>
  <c r="U103" i="4"/>
  <c r="U109" i="4" s="1"/>
  <c r="R11" i="5"/>
  <c r="Q103" i="4"/>
  <c r="Q109" i="4" s="1"/>
  <c r="O11" i="5"/>
  <c r="W64" i="4"/>
  <c r="W63" i="4"/>
  <c r="W66" i="4"/>
  <c r="O10" i="4"/>
  <c r="N10" i="4"/>
  <c r="P105" i="4" l="1"/>
  <c r="R105" i="4"/>
  <c r="Q105" i="4"/>
  <c r="S105" i="4"/>
  <c r="N105" i="4"/>
  <c r="T105" i="4"/>
  <c r="O105" i="4"/>
  <c r="W105" i="4"/>
  <c r="U105" i="4"/>
  <c r="V105" i="4"/>
  <c r="P34" i="4"/>
  <c r="V34" i="4"/>
  <c r="O34" i="4"/>
  <c r="N34" i="4"/>
  <c r="U34" i="4"/>
  <c r="T34" i="4"/>
  <c r="R34" i="4"/>
  <c r="Q34" i="4"/>
  <c r="W34" i="4"/>
  <c r="S34" i="4"/>
  <c r="P10" i="4"/>
  <c r="Q10" i="4" l="1"/>
  <c r="R10" i="4" l="1"/>
  <c r="S10" i="4" l="1"/>
  <c r="T10" i="4" l="1"/>
  <c r="U10" i="4" l="1"/>
  <c r="V10" i="4" l="1"/>
  <c r="W10" i="4" l="1"/>
  <c r="U110" i="4" l="1"/>
  <c r="M110" i="4" l="1"/>
  <c r="Q110" i="4"/>
  <c r="T110" i="4"/>
  <c r="W110" i="4"/>
  <c r="O110" i="4"/>
  <c r="V110" i="4"/>
  <c r="L110" i="4"/>
  <c r="K110" i="4" l="1"/>
  <c r="R110" i="4"/>
  <c r="P110" i="4"/>
  <c r="N110" i="4"/>
  <c r="S110" i="4"/>
  <c r="M51" i="4" l="1"/>
  <c r="V65" i="4"/>
  <c r="E49" i="1"/>
  <c r="S65" i="4"/>
  <c r="S51" i="4"/>
  <c r="S50" i="4"/>
  <c r="L51" i="4"/>
  <c r="L50" i="4"/>
  <c r="L65" i="4"/>
  <c r="P51" i="4"/>
  <c r="P65" i="4"/>
  <c r="P50" i="4"/>
  <c r="R65" i="4"/>
  <c r="R51" i="4"/>
  <c r="R50" i="4"/>
  <c r="U65" i="4"/>
  <c r="U51" i="4"/>
  <c r="U50" i="4"/>
  <c r="O65" i="4"/>
  <c r="O51" i="4"/>
  <c r="O50" i="4"/>
  <c r="Q65" i="4"/>
  <c r="Q51" i="4"/>
  <c r="Q50" i="4"/>
  <c r="W51" i="4"/>
  <c r="W65" i="4"/>
  <c r="W50" i="4"/>
  <c r="V51" i="4" l="1"/>
  <c r="V50" i="4"/>
  <c r="M50" i="4"/>
  <c r="M65" i="4"/>
  <c r="M67" i="4" s="1"/>
  <c r="U68" i="4"/>
  <c r="U67" i="4"/>
  <c r="N50" i="4"/>
  <c r="N51" i="4"/>
  <c r="N65" i="4"/>
  <c r="R67" i="4"/>
  <c r="R68" i="4"/>
  <c r="V68" i="4"/>
  <c r="V67" i="4"/>
  <c r="T50" i="4"/>
  <c r="T65" i="4"/>
  <c r="T51" i="4"/>
  <c r="Q68" i="4"/>
  <c r="Q67" i="4"/>
  <c r="S67" i="4"/>
  <c r="S68" i="4"/>
  <c r="O67" i="4"/>
  <c r="O68" i="4"/>
  <c r="P68" i="4"/>
  <c r="P67" i="4"/>
  <c r="L67" i="4"/>
  <c r="L68" i="4"/>
  <c r="K51" i="4"/>
  <c r="K65" i="4"/>
  <c r="K50" i="4"/>
  <c r="W68" i="4"/>
  <c r="W67" i="4"/>
  <c r="M68" i="4" l="1"/>
  <c r="M73" i="4" s="1"/>
  <c r="S72" i="4"/>
  <c r="S85" i="4" s="1"/>
  <c r="S89" i="4" s="1"/>
  <c r="S73" i="4"/>
  <c r="W73" i="4"/>
  <c r="W72" i="4"/>
  <c r="W85" i="4" s="1"/>
  <c r="W89" i="4" s="1"/>
  <c r="U72" i="4"/>
  <c r="U85" i="4" s="1"/>
  <c r="U89" i="4" s="1"/>
  <c r="U73" i="4"/>
  <c r="L72" i="4"/>
  <c r="L85" i="4" s="1"/>
  <c r="L89" i="4" s="1"/>
  <c r="L73" i="4"/>
  <c r="T67" i="4"/>
  <c r="T68" i="4"/>
  <c r="P72" i="4"/>
  <c r="P85" i="4" s="1"/>
  <c r="P89" i="4" s="1"/>
  <c r="P73" i="4"/>
  <c r="V72" i="4"/>
  <c r="V85" i="4" s="1"/>
  <c r="V89" i="4" s="1"/>
  <c r="V73" i="4"/>
  <c r="N67" i="4"/>
  <c r="N68" i="4"/>
  <c r="O73" i="4"/>
  <c r="O72" i="4"/>
  <c r="O85" i="4" s="1"/>
  <c r="O89" i="4" s="1"/>
  <c r="M72" i="4"/>
  <c r="M85" i="4" s="1"/>
  <c r="M89" i="4" s="1"/>
  <c r="K68" i="4"/>
  <c r="K67" i="4"/>
  <c r="Q73" i="4"/>
  <c r="Q72" i="4"/>
  <c r="Q85" i="4" s="1"/>
  <c r="Q89" i="4" s="1"/>
  <c r="R72" i="4"/>
  <c r="R85" i="4" s="1"/>
  <c r="R89" i="4" s="1"/>
  <c r="R73" i="4"/>
  <c r="V107" i="4" l="1"/>
  <c r="V112" i="4" s="1"/>
  <c r="L107" i="4"/>
  <c r="L112" i="4" s="1"/>
  <c r="R107" i="4"/>
  <c r="R112" i="4" s="1"/>
  <c r="Q107" i="4"/>
  <c r="Q112" i="4" s="1"/>
  <c r="O107" i="4"/>
  <c r="O112" i="4" s="1"/>
  <c r="S107" i="4"/>
  <c r="S112" i="4" s="1"/>
  <c r="M107" i="4"/>
  <c r="M112" i="4" s="1"/>
  <c r="U107" i="4"/>
  <c r="U112" i="4" s="1"/>
  <c r="K73" i="4"/>
  <c r="K72" i="4"/>
  <c r="K85" i="4" s="1"/>
  <c r="K89" i="4" s="1"/>
  <c r="N73" i="4"/>
  <c r="N72" i="4"/>
  <c r="N85" i="4" s="1"/>
  <c r="N89" i="4" s="1"/>
  <c r="T73" i="4"/>
  <c r="T72" i="4"/>
  <c r="T85" i="4" s="1"/>
  <c r="T89" i="4" s="1"/>
  <c r="W107" i="4" l="1"/>
  <c r="W112" i="4" s="1"/>
  <c r="P107" i="4"/>
  <c r="P112" i="4" s="1"/>
  <c r="T107" i="4"/>
  <c r="T112" i="4" s="1"/>
  <c r="N107" i="4" l="1"/>
  <c r="N112" i="4" s="1"/>
  <c r="K107" i="4"/>
  <c r="K112" i="4" s="1"/>
  <c r="K113" i="4" s="1"/>
  <c r="L16" i="5" s="1"/>
  <c r="L113" i="4" l="1"/>
  <c r="M113" i="4" l="1"/>
  <c r="N16" i="5" s="1"/>
  <c r="N113" i="4" l="1"/>
  <c r="O16" i="5" s="1"/>
  <c r="O113" i="4" l="1"/>
  <c r="P16" i="5" s="1"/>
  <c r="P113" i="4" l="1"/>
  <c r="Q16" i="5" s="1"/>
  <c r="Q113" i="4" l="1"/>
  <c r="R16" i="5" s="1"/>
  <c r="R113" i="4" l="1"/>
  <c r="S16" i="5" s="1"/>
  <c r="S113" i="4" l="1"/>
  <c r="T16" i="5" s="1"/>
  <c r="T113" i="4" l="1"/>
  <c r="U16" i="5" s="1"/>
  <c r="U113" i="4" l="1"/>
  <c r="V16" i="5" s="1"/>
  <c r="V113" i="4" l="1"/>
  <c r="W16" i="5" s="1"/>
  <c r="W113" i="4" l="1"/>
  <c r="X16" i="5" s="1"/>
</calcChain>
</file>

<file path=xl/sharedStrings.xml><?xml version="1.0" encoding="utf-8"?>
<sst xmlns="http://schemas.openxmlformats.org/spreadsheetml/2006/main" count="895" uniqueCount="471">
  <si>
    <t>Denumirea capitolelor şi subcapitolelor</t>
  </si>
  <si>
    <t>Cheltuieli eligibile</t>
  </si>
  <si>
    <t>Total eligibil</t>
  </si>
  <si>
    <t>Cheltuieli neeligibile</t>
  </si>
  <si>
    <t>Total neeligibil</t>
  </si>
  <si>
    <t>TOTAL</t>
  </si>
  <si>
    <t>Baza</t>
  </si>
  <si>
    <t>TVA elig.</t>
  </si>
  <si>
    <t>TVA ne-elig.</t>
  </si>
  <si>
    <t>1.2</t>
  </si>
  <si>
    <t>3.2</t>
  </si>
  <si>
    <t>3.3</t>
  </si>
  <si>
    <t>3.4</t>
  </si>
  <si>
    <t>4.1</t>
  </si>
  <si>
    <t>4.2</t>
  </si>
  <si>
    <t>Alte cheltuieli</t>
  </si>
  <si>
    <t>TOTAL GENERAL</t>
  </si>
  <si>
    <t>1.3</t>
  </si>
  <si>
    <t>Nr crt</t>
  </si>
  <si>
    <t>SURSE DE FINANŢARE</t>
  </si>
  <si>
    <t>Valoare (lei)</t>
  </si>
  <si>
    <t>I</t>
  </si>
  <si>
    <t>Valoarea totală a cererii de finantare, din care :</t>
  </si>
  <si>
    <t>I.a.</t>
  </si>
  <si>
    <t>Valoarea totala neeligibilă, inclusiv TVA aferenta</t>
  </si>
  <si>
    <t>I.b.</t>
  </si>
  <si>
    <t>II</t>
  </si>
  <si>
    <t>Contribuţia totală a solicitantului, din care :</t>
  </si>
  <si>
    <t>II.a.</t>
  </si>
  <si>
    <t xml:space="preserve">Contribuţia solicitantului la cheltuieli eligibile </t>
  </si>
  <si>
    <t>II.b.</t>
  </si>
  <si>
    <t>Contribuţia solicitantului la cheltuieli neeligibile, inclusiv TVA aferenta</t>
  </si>
  <si>
    <t>III</t>
  </si>
  <si>
    <t>Curs INFOREURO</t>
  </si>
  <si>
    <t>Rezultatul reportat</t>
  </si>
  <si>
    <t>Rezultatul exercitiului financiar</t>
  </si>
  <si>
    <t>Rezultatul total acumulat</t>
  </si>
  <si>
    <t>Pentru a fi eligibil, solicitantul trebuie să nu se încadreze în categoria întreprinderilor în dificultate.</t>
  </si>
  <si>
    <t>Verificarea de la pct. 1) se face în mod automat, în baza informațiilor introduse deja. Verificarea de la pct. 1) nu este aplicabilă întreprinderilor ce au mai puțin de 3 ani de la înființare.
Punctele 2) și 3) de mai jos fac obiectul Declarației de eligibilitate, pe propria răspundere.</t>
  </si>
  <si>
    <t>O întreprindere este considerată a fi în dificultate dacă este îndeplinită cel puțin una dintre următoarele condiții*:</t>
  </si>
  <si>
    <t>1)</t>
  </si>
  <si>
    <t>Capital social subscris si varsat</t>
  </si>
  <si>
    <t>Prime de capital</t>
  </si>
  <si>
    <t>Rezerve</t>
  </si>
  <si>
    <t>Rezultat:</t>
  </si>
  <si>
    <t>*) În conformitate  cu prevederile Regulamentului (UE) nr. 651/2014 al Comisiei din 17 iunie 2014 de declarare a anumitor categorii de ajutoare compatibile cu piața internă în aplicarea articolelor 107 și 108 din tratat</t>
  </si>
  <si>
    <r>
      <t xml:space="preserve">Când mai mult de jumătate din capitalul social subscris a dispărut din cauza pierderilor acumulate.
</t>
    </r>
    <r>
      <rPr>
        <b/>
        <i/>
        <sz val="10"/>
        <rFont val="Arial Narrow"/>
        <family val="2"/>
      </rPr>
      <t>(Această situație survine atunci când deducerea pierderilor acumulate din rezerve (și din toate celelalte elemente considerate în general ca făcând parte din fondurile proprii ale societății) conduce la un cuantum cumulat negativ care depășește jumătate din capitalul social subscris)</t>
    </r>
  </si>
  <si>
    <t>(+)</t>
  </si>
  <si>
    <t>(-)</t>
  </si>
  <si>
    <t>i)</t>
  </si>
  <si>
    <t>ii)</t>
  </si>
  <si>
    <t>iii)</t>
  </si>
  <si>
    <t>INPUTURI ANALIZA FINANCIARA</t>
  </si>
  <si>
    <t>Implementare</t>
  </si>
  <si>
    <t>AN PROIECTIE</t>
  </si>
  <si>
    <t>ETAPA PROIECT</t>
  </si>
  <si>
    <t>IPOTEZE DE BAZA</t>
  </si>
  <si>
    <t>Durata de utilizare (ani)</t>
  </si>
  <si>
    <t>[denumire activ corporal/necorporal]</t>
  </si>
  <si>
    <t>Valoare de inventar (lei)</t>
  </si>
  <si>
    <t>VENITURI MONETARE DIN OPERAREA INFRASTRUCTURII FINANTATE PRIN PROIECT</t>
  </si>
  <si>
    <t>lei/an</t>
  </si>
  <si>
    <t>TOTAL VENITURI SUPLIMENTARE GENERATE DE IMPLEMENTAREA PROIECTULUI</t>
  </si>
  <si>
    <t>CHELTUIELI MONETARE GENERATE DE OPERAREA INFRASTRUCTURII FINANTATE PRIN PROIECT</t>
  </si>
  <si>
    <t>Economii la cheltuielile materiale estimate ca urmare a implementarii proiectului</t>
  </si>
  <si>
    <t>Cheltuieli materiale generate suplimentar de implementarea proiectului</t>
  </si>
  <si>
    <t>Cheltuieli cu utilitatile generate suplimentar de implementarea proiectului</t>
  </si>
  <si>
    <t>Economii la cheltuielile cu utilitatile estimate ca urmare a implementarii proiectului</t>
  </si>
  <si>
    <t>Cheltuieli cu personalul angajat ca urmare a implementarii proiectului</t>
  </si>
  <si>
    <t>Cheltuieli cu mentenanta si reparatiile activelor corporale achizitionate prin proiect</t>
  </si>
  <si>
    <t>Alte cheltuieli directe generate de implementarea proiectului</t>
  </si>
  <si>
    <t>[indicati categoria de cheltuieli]</t>
  </si>
  <si>
    <t>TOTAL CHELTUIELI SUPLIMENTARE GENERATE DE IMPLEMENTAREA PROIECTULUI</t>
  </si>
  <si>
    <t>UM</t>
  </si>
  <si>
    <t>ELEMENTE DE VENITURI SI CHELTUIELI OPERATIONALE</t>
  </si>
  <si>
    <t>SOLICITANT</t>
  </si>
  <si>
    <t>DENUMIRE PROIECT</t>
  </si>
  <si>
    <t>Solicitantul este persoana impozabila din punct de vedere al TVA-ului</t>
  </si>
  <si>
    <t>DA</t>
  </si>
  <si>
    <t>NU</t>
  </si>
  <si>
    <t>Anul 1 calendaristic</t>
  </si>
  <si>
    <t>Verificare</t>
  </si>
  <si>
    <t>PLANUL DE FINANTARE (lei cu TVA)</t>
  </si>
  <si>
    <t>Anul 2 calendaristic</t>
  </si>
  <si>
    <t>Anul 3 calendaristic</t>
  </si>
  <si>
    <t>Cheltuieli cu serviciile prevazute in bugetul proiectului</t>
  </si>
  <si>
    <t>CIFRA DE AFACERI NETA</t>
  </si>
  <si>
    <t>FLUX DE NUMERAR OPERATIONAL</t>
  </si>
  <si>
    <t>FLUX DE NUMERAR FINANCIAR</t>
  </si>
  <si>
    <t>FLUX DE NUMERAR INVESTITIONAL</t>
  </si>
  <si>
    <t>FLUX DE NUMERAR NET OPERATIONAL</t>
  </si>
  <si>
    <t>Imprumuturi asociati</t>
  </si>
  <si>
    <t>Credite bancare</t>
  </si>
  <si>
    <t>Rambursare imprumuturi asociati</t>
  </si>
  <si>
    <t>Rambursari de credite bancare</t>
  </si>
  <si>
    <t>Plati dobanzi bancare</t>
  </si>
  <si>
    <t>Ajutor de minimis proiect</t>
  </si>
  <si>
    <t>FLUX DE NUMERAR NET FINANCIAR</t>
  </si>
  <si>
    <t>Vanzarea de active corporale/necorporale</t>
  </si>
  <si>
    <t>FLUX DE NUMERAR NET INVESTITIONAL</t>
  </si>
  <si>
    <t>Plati/rambursari de TVA</t>
  </si>
  <si>
    <t>FLUX DE NUMERAR NET AL PERIOADEI</t>
  </si>
  <si>
    <t>FLUX DE NUMERAR NET CUMULAT</t>
  </si>
  <si>
    <t>numar</t>
  </si>
  <si>
    <t>%</t>
  </si>
  <si>
    <r>
      <t>Dacă Rezultatul total acumulat este negativ (</t>
    </r>
    <r>
      <rPr>
        <b/>
        <sz val="10"/>
        <rFont val="Arial Narrow"/>
        <family val="2"/>
      </rPr>
      <t>Pierdere acumulata</t>
    </r>
    <r>
      <rPr>
        <sz val="10"/>
        <color theme="1"/>
        <rFont val="Arial Narrow"/>
        <family val="2"/>
      </rPr>
      <t xml:space="preserve">), atunci se calculează </t>
    </r>
    <r>
      <rPr>
        <b/>
        <sz val="10"/>
        <rFont val="Arial Narrow"/>
        <family val="2"/>
      </rPr>
      <t xml:space="preserve">Pierderile de capital </t>
    </r>
    <r>
      <rPr>
        <sz val="10"/>
        <color theme="1"/>
        <rFont val="Arial Narrow"/>
        <family val="2"/>
      </rPr>
      <t>(Pierderea acumulata + Prime de capital + Rezerve din reevaluare + Rezerve)</t>
    </r>
  </si>
  <si>
    <t>Se calculează Rezultatul total acumulat al solicitantului</t>
  </si>
  <si>
    <t>a)</t>
  </si>
  <si>
    <t xml:space="preserve">b) </t>
  </si>
  <si>
    <t>c)</t>
  </si>
  <si>
    <t>Reguli de completare:</t>
  </si>
  <si>
    <t>- simbolurile (+) sau (-) din fata unor randuri indica semnul cu care trebuie introdusa suma in tabel.</t>
  </si>
  <si>
    <t xml:space="preserve">d) </t>
  </si>
  <si>
    <t>Ipoteze principale:</t>
  </si>
  <si>
    <t>Calitatea de persoana impozabila din punct de vedere al TVA</t>
  </si>
  <si>
    <t>Foaia de calcul "1-Inputuri"</t>
  </si>
  <si>
    <t>Data estimata pentru semnarea contractului de finantare</t>
  </si>
  <si>
    <t>Perioada de realizare a activitatilor dupa semnarea contractului de finantare (luni)</t>
  </si>
  <si>
    <t>Perioada de realizare a activitatilor dupa semnarea contractului de</t>
  </si>
  <si>
    <t>finantare (luni)</t>
  </si>
  <si>
    <t>Durata de utilizare</t>
  </si>
  <si>
    <t>Duratele de utilizare vor reprezenta jumatatea intervalului prevazut in Catalogul privind clasificarea si duratele normale de functionare a mijloacelor fixe, aprobat prin HG nr. 2139/2004</t>
  </si>
  <si>
    <t>Venituri monetare din operarea infrastructurii finantate prin proiect</t>
  </si>
  <si>
    <t>Cheltuieli monetare generate de operarea infrastructurii finantate prin proiect</t>
  </si>
  <si>
    <t>Buget - cerere</t>
  </si>
  <si>
    <r>
      <t>"</t>
    </r>
    <r>
      <rPr>
        <b/>
        <sz val="11"/>
        <color rgb="FFFF0000"/>
        <rFont val="Arial Narrow"/>
        <family val="2"/>
      </rPr>
      <t>ERROR</t>
    </r>
    <r>
      <rPr>
        <sz val="11"/>
        <color theme="1"/>
        <rFont val="Arial Narrow"/>
        <family val="2"/>
      </rPr>
      <t>";</t>
    </r>
  </si>
  <si>
    <r>
      <t>- in anumite situatii, unde s-a considerat util si oportun, au fost prevazute formule de verificare a unor corelatii. Daca corelatia se verifica, mesajul care apare este "</t>
    </r>
    <r>
      <rPr>
        <b/>
        <sz val="11"/>
        <color rgb="FF00B050"/>
        <rFont val="Arial Narrow"/>
        <family val="2"/>
      </rPr>
      <t>OK</t>
    </r>
    <r>
      <rPr>
        <sz val="11"/>
        <color theme="1"/>
        <rFont val="Arial Narrow"/>
        <family val="2"/>
      </rPr>
      <t>", iar in situatia in care formula identifica o necorelare, mesajul este</t>
    </r>
  </si>
  <si>
    <t xml:space="preserve">- Macheta financiara este securizata, astfel ca Solicitantul poate introduce valori doar in celulele predefinite, marcate cu culoarea galbena </t>
  </si>
  <si>
    <t>Productia vanduta</t>
  </si>
  <si>
    <t>Venituri din vanzarea marfurilor</t>
  </si>
  <si>
    <t>Reduceri comerciale acordate</t>
  </si>
  <si>
    <t>Venituri din subventii de exploatare afarente cifrei de afaceri nete</t>
  </si>
  <si>
    <t>Venituri aferente costului productiei in curs de executie</t>
  </si>
  <si>
    <t>SOLD</t>
  </si>
  <si>
    <t>C</t>
  </si>
  <si>
    <t>D</t>
  </si>
  <si>
    <t>Venituri din productia de imobilizari necorporale si corporale</t>
  </si>
  <si>
    <t>Venituri din reevaluarea imobilizarilor corporale</t>
  </si>
  <si>
    <t>Venituri din subventii pentru investitii</t>
  </si>
  <si>
    <t>Alte venituri din exploatare, din care:</t>
  </si>
  <si>
    <t>VENITURI DIN EXPLOATARE - TOTAL</t>
  </si>
  <si>
    <t>Cheltuieli cu materiile prime si materialele consumabile</t>
  </si>
  <si>
    <t>Alte cheltuieli materiale</t>
  </si>
  <si>
    <t>Alte cheltuieli externe (cu energie si apa)</t>
  </si>
  <si>
    <t>Cheltuieli privind marfurile</t>
  </si>
  <si>
    <t>Reduceri comerciale primite</t>
  </si>
  <si>
    <t>Cheltuieli cu personalul</t>
  </si>
  <si>
    <t>Ajustari de valoare privind imobilizarile corporale si necoporale</t>
  </si>
  <si>
    <t>Cheltuieli</t>
  </si>
  <si>
    <t>Venituri</t>
  </si>
  <si>
    <t>Ajustari de valoare privind activele circulante</t>
  </si>
  <si>
    <t>Alte cheltuieli de exploatare</t>
  </si>
  <si>
    <t>CHELTUIELI DE EXPLOATARE - TOTAL</t>
  </si>
  <si>
    <t>PIERDEREA DIN EXPLOATARE</t>
  </si>
  <si>
    <t>PROFITUL DIN EXPLOATARE</t>
  </si>
  <si>
    <t>Venituri din interese de participare</t>
  </si>
  <si>
    <t>Venituri din dobanzi</t>
  </si>
  <si>
    <t>Venituri din subventii de exploatare pentru dobanda datorata</t>
  </si>
  <si>
    <t>Alte venituri financiare</t>
  </si>
  <si>
    <t>VENITURI FINANCIARE - TOTAL</t>
  </si>
  <si>
    <t>Ajustari de valoare privind imobilizarile financiare si investitiile financiare detinute ca active circulante</t>
  </si>
  <si>
    <t>Cheltuieli privind dobanzile</t>
  </si>
  <si>
    <t>Alte cheltuieli financiare</t>
  </si>
  <si>
    <t>CHELTUIELI FINANCIARE - TOTAL</t>
  </si>
  <si>
    <t>PROFITUL FINANCIAR</t>
  </si>
  <si>
    <t>PIERDEREA FINANCIARA</t>
  </si>
  <si>
    <t>VENITURI TOTALE</t>
  </si>
  <si>
    <t>CHELTUIELI TOTALE</t>
  </si>
  <si>
    <t>PIERDEREA BRUTA</t>
  </si>
  <si>
    <t>PROFITUL BRUT</t>
  </si>
  <si>
    <t>Impozitul pe profit</t>
  </si>
  <si>
    <t>Impozitul specific unor activitati</t>
  </si>
  <si>
    <t>Alte impozite neprezentate la elementele de mai sus</t>
  </si>
  <si>
    <t>PROFIT</t>
  </si>
  <si>
    <t>PIERDERE</t>
  </si>
  <si>
    <t>N-1</t>
  </si>
  <si>
    <t>N</t>
  </si>
  <si>
    <t>Istoric</t>
  </si>
  <si>
    <t>SITUATIA VENITURILOR SI CHELTUIELILOR LA 31 DECEMBRIE - DATE ISTORICE SI PROIECTII</t>
  </si>
  <si>
    <t>EBITDA</t>
  </si>
  <si>
    <t>FLUX BRUT INAINTE DE PLATI PENTRU IMPOZIT PE VENIT/PROFIT</t>
  </si>
  <si>
    <t>Venituri din productia de investitii imobiliare</t>
  </si>
  <si>
    <t>Venituri din subventii de exploatare</t>
  </si>
  <si>
    <t>TVA aferent achizitiilor</t>
  </si>
  <si>
    <t>TVA aferent vanzarilor</t>
  </si>
  <si>
    <t>Impozit pe venit/profit</t>
  </si>
  <si>
    <t>FLUXUL DE NUMERAR</t>
  </si>
  <si>
    <t xml:space="preserve">Valoarea totala eligibilă, inclusiv TVA aferenta  </t>
  </si>
  <si>
    <t>CHELTUIELI CU AMORTIZAREA</t>
  </si>
  <si>
    <t>Active necorporale - achizitionate prin proiect</t>
  </si>
  <si>
    <t>Active corporale - achizitionate prin proiect</t>
  </si>
  <si>
    <t>PROIECTII VENITURI SI CHELTUIELI OPERATIONALE GENERATE DE IMPLEMENTAREA PROIECTULUI</t>
  </si>
  <si>
    <t>SITUATIE CREDITE BANCARE</t>
  </si>
  <si>
    <t>Credit bancar pentru asigurarea cofinantarii proiectului</t>
  </si>
  <si>
    <t>Valoare credit bancar</t>
  </si>
  <si>
    <t>Durata credit bancar</t>
  </si>
  <si>
    <t>Perioada de gratie</t>
  </si>
  <si>
    <t>Rata dobanzii</t>
  </si>
  <si>
    <t>nr. ani</t>
  </si>
  <si>
    <t>Trageri din creditul bancar</t>
  </si>
  <si>
    <t>lei</t>
  </si>
  <si>
    <t>Total trageri din creditul bancar</t>
  </si>
  <si>
    <t>Rambursari credit bancar</t>
  </si>
  <si>
    <t>Anul obtinerii creditului bancar</t>
  </si>
  <si>
    <t>Balanta credit</t>
  </si>
  <si>
    <t>Alte credite bancare existente la momentul depunerii cererii de finantare</t>
  </si>
  <si>
    <t>Rambursari credite bancare</t>
  </si>
  <si>
    <t>Plata dobanda credit</t>
  </si>
  <si>
    <t>Cheltuieli cu amortizarea aferente activelor necorporale aflate in patrimoniul Solicitantului la data depunerii cererii de finantare</t>
  </si>
  <si>
    <t>Cheltuieli cu amortizarea aferente activelor corporale aflate in patrimoniul Solicitantului la data depunerii cererii de finantare</t>
  </si>
  <si>
    <t>Cheltuieli cu amortizarea - active necorporale</t>
  </si>
  <si>
    <t>Cheltuieli cu amortizarea - active corporale</t>
  </si>
  <si>
    <t>fara TVA</t>
  </si>
  <si>
    <t xml:space="preserve">Achizitia de active necorporale </t>
  </si>
  <si>
    <t>Achizitia de active corporale</t>
  </si>
  <si>
    <t>TVA aferent achizitiilor din proiect</t>
  </si>
  <si>
    <t>Subventii pentru investitii si subventii de exploatare</t>
  </si>
  <si>
    <t xml:space="preserve">Rata solvabilitatii generale </t>
  </si>
  <si>
    <t xml:space="preserve">Rata rentabilitatii financiare </t>
  </si>
  <si>
    <t xml:space="preserve">Fluxul de numerar net cumulat </t>
  </si>
  <si>
    <t>Unitate de masura</t>
  </si>
  <si>
    <t>- Foaia de calcul "1-Inputuri" in care Solicitantul va introduce ipotezele de baza pentru elaborarea analizei financiare, precum si proiectiile financiare incrementale, generate de implementarea proiectului;</t>
  </si>
  <si>
    <t>Vor fi prevazute veniturile directe, generate de implementarea proiectului si cu caracter monetar. De exemplu, veniturile din subventii pentru investitii nu vor fi incluse in aceasta categorie. Daca in urma implementarii proiectului, Solicitantul va realiza o noua activitate, veniturile vor face referire doar la aceasta activitate, iar daca in urma implementarii proiectului, se urmareste extinderea sau diversificarea activitatii curente, se vor prevedea doar veniturile suplimentare.</t>
  </si>
  <si>
    <t xml:space="preserve">Se completeaza doar in situatia in care contributia proprie este asigurata prin intermediul unui credit bancar. </t>
  </si>
  <si>
    <t>Situatia veniturilor si cheltuielilor</t>
  </si>
  <si>
    <t>Fluxul de numerar</t>
  </si>
  <si>
    <t>1.1</t>
  </si>
  <si>
    <t>2</t>
  </si>
  <si>
    <t>PROGRAMUL REGIONAL NORD-VEST 2021-2027</t>
  </si>
  <si>
    <t>MIJLOCIE</t>
  </si>
  <si>
    <t>MICA SAU MICRO</t>
  </si>
  <si>
    <t>BH</t>
  </si>
  <si>
    <t>CJ</t>
  </si>
  <si>
    <t>BN</t>
  </si>
  <si>
    <t>MM</t>
  </si>
  <si>
    <t>SM</t>
  </si>
  <si>
    <t>SJ</t>
  </si>
  <si>
    <t>Numar de personal angajat ca urmare a implementarii proiectului</t>
  </si>
  <si>
    <t>nr</t>
  </si>
  <si>
    <t>lei/angajat/an</t>
  </si>
  <si>
    <t>Salariul mediu brut anual</t>
  </si>
  <si>
    <t>Cresterea productivitatii muncii</t>
  </si>
  <si>
    <t>Randurile 39…42</t>
  </si>
  <si>
    <t>Celulele I70…I115</t>
  </si>
  <si>
    <t>Celula E24</t>
  </si>
  <si>
    <t>Randurile 46…65</t>
  </si>
  <si>
    <t>Vor fi prevazute cheltuielile directe, asociate operarii infrastructurii finantate prin proiect si cu caracter monetar. Vor fi avute in vedere atat cheltuielile suplimentare, cat si economiile estimate la cheltuielile actuale (dupa caz). In categoria cheltuielilor cu serviciile prevazute in bugetul proiectului, vor fi incluse si cheltuielile cu activitatile realizate inainte de depunerea cererii de finantare, chiar daca nu corespund anului calendaristic prevazut la randul 10.</t>
  </si>
  <si>
    <t>Randurile 123...135</t>
  </si>
  <si>
    <t>producție</t>
  </si>
  <si>
    <t>servicii</t>
  </si>
  <si>
    <t>Repartizarea profitului</t>
  </si>
  <si>
    <t>SITUATII FINANCIARE INCHEIATE DE SOCIETATI INFIINTATE IN BAZA LEGII NR. 31/1990</t>
  </si>
  <si>
    <t>N = anul anterior depunerii cererii de finantare</t>
  </si>
  <si>
    <t>BILANT (cod 10)</t>
  </si>
  <si>
    <t>A. ACTIVE IMOBILIZATE</t>
  </si>
  <si>
    <t>I. IMOBILIZĂRI NECORPORALE</t>
  </si>
  <si>
    <t>1. Cheltuieli de constituire</t>
  </si>
  <si>
    <t>2. Cheltuieli de dezvoltare</t>
  </si>
  <si>
    <t>3. Concesiuni, brevete, licențe, mărci comerciale, 
drepturi și active similare și alte imobilizări 
necorporale</t>
  </si>
  <si>
    <t>4. Fond comercial</t>
  </si>
  <si>
    <t>5. Active necorporale de explorare și evaluare a 
resurselor minerale</t>
  </si>
  <si>
    <t>6. Avansuri</t>
  </si>
  <si>
    <t>II. IMOBILIZĂRI CORPORALE</t>
  </si>
  <si>
    <t xml:space="preserve">1. Terenuri și construcții </t>
  </si>
  <si>
    <t xml:space="preserve">2. Instalații tehnice și mașini </t>
  </si>
  <si>
    <t xml:space="preserve">3. Alte instalații, utilaje și mobilier </t>
  </si>
  <si>
    <t>4. Investiții imobiliare</t>
  </si>
  <si>
    <t>5. Imobilizări corporale în curs de execuție</t>
  </si>
  <si>
    <t>6. Investiții imobiliare în curs de execuție</t>
  </si>
  <si>
    <t>7. Active corporale de explorare și evaluare a 
resurselor minerale</t>
  </si>
  <si>
    <t>8. Active biologice productive</t>
  </si>
  <si>
    <t xml:space="preserve">9. Avansuri </t>
  </si>
  <si>
    <t xml:space="preserve">III. IMOBILIZĂRI FINANCIARE </t>
  </si>
  <si>
    <t>1. Acțiuni deținute la filiale</t>
  </si>
  <si>
    <t xml:space="preserve">2. Împrumuturi acordate entităților din grup </t>
  </si>
  <si>
    <t xml:space="preserve">3. Acțiunile deținute la entitățile asociate și la 
entitățile controlate în comun </t>
  </si>
  <si>
    <t xml:space="preserve">4. Împrumuturi acordate entităților asociate și 
entităților controlate în comun </t>
  </si>
  <si>
    <t>5. Alte titluri imobilizate</t>
  </si>
  <si>
    <t xml:space="preserve">6. Alte împrumuturi </t>
  </si>
  <si>
    <t>TOTAL ACTIVE IMOBILIZATE</t>
  </si>
  <si>
    <t>B. ACTIVE CIRCULANTE</t>
  </si>
  <si>
    <t xml:space="preserve">I. STOCURI </t>
  </si>
  <si>
    <t xml:space="preserve">1. Materii prime și materiale consumabile </t>
  </si>
  <si>
    <t>2. Producția în curs de execuție</t>
  </si>
  <si>
    <t>3. Produse finite și mărfuri</t>
  </si>
  <si>
    <t xml:space="preserve">4. Avansuri </t>
  </si>
  <si>
    <t xml:space="preserve">II. CREANȚE </t>
  </si>
  <si>
    <t>1. Creanțe comerciale</t>
  </si>
  <si>
    <t xml:space="preserve">2. Sume de încasat de la entitățile afiliate </t>
  </si>
  <si>
    <t>3. Sume de încasat de la entitățile asociate și 
entitățile controlate în comun</t>
  </si>
  <si>
    <t xml:space="preserve">4. Alte creanțe </t>
  </si>
  <si>
    <t xml:space="preserve">5. Capital subscris și nevărsat </t>
  </si>
  <si>
    <t xml:space="preserve">III. INVESTIȚII PE TERMEN SCURT </t>
  </si>
  <si>
    <t xml:space="preserve">1. Acțiuni deținute la entitățile afiliate </t>
  </si>
  <si>
    <t xml:space="preserve">2. Alte investiții pe termen scurt </t>
  </si>
  <si>
    <t xml:space="preserve">IV. CASA ȘI CONTURI LA BĂNCI </t>
  </si>
  <si>
    <t>TOTAL ACTIVE CIRCULANTE</t>
  </si>
  <si>
    <t>C. CHELTUIELI IN AVANS</t>
  </si>
  <si>
    <t xml:space="preserve">Sume de reluat într-o perioadă de până la un an </t>
  </si>
  <si>
    <t>Sume de reluat într-o perioadă mai mare de un an</t>
  </si>
  <si>
    <t>D. DATORII CARE TREBUIE PLATITE INTR-O PERIOADA DE PANA LA UN AN</t>
  </si>
  <si>
    <t>1. Împrumuturi din emisiunea de obligațiuni, 
prezentându-se separat împrumuturile din emisiunea 
de obligațiuni convertibile</t>
  </si>
  <si>
    <t xml:space="preserve">2. Sume datorate instituțiilor de credit </t>
  </si>
  <si>
    <t xml:space="preserve">3. Avansuri încasate în contul comenzilor </t>
  </si>
  <si>
    <t xml:space="preserve">4. Datorii comerciale - furnizori </t>
  </si>
  <si>
    <t>5. Efecte de comerț de plătit</t>
  </si>
  <si>
    <t>6. Sume datorate entităților din grup</t>
  </si>
  <si>
    <t xml:space="preserve">7. Sume datorate entităților asociate și entităților 
controlate în comun </t>
  </si>
  <si>
    <t xml:space="preserve">8. Alte datorii, inclusiv datoriile fiscale și 
datoriile privind asigurările sociale </t>
  </si>
  <si>
    <t xml:space="preserve">E. ACTIVE CIRCULANTE NETE/DATORII CURENTE NETE </t>
  </si>
  <si>
    <t>F. TOTAL ACTIVE MINUS DATORII CURENTE</t>
  </si>
  <si>
    <t xml:space="preserve">G. DATORII: SUMELE CARE TREBUIE PLĂTITE ÎNTR-O 
PERIOADĂ MAI MARE DE UN AN </t>
  </si>
  <si>
    <t>1. Împrumuturi din emisiunea de obligațiuni, 
prezentându-se separat împrumuturile din emisiunea de 
obligațiuni convertibile</t>
  </si>
  <si>
    <t xml:space="preserve">8. Alte datorii, inclusiv datoriile fiscale și datoriile privind asigurările sociale </t>
  </si>
  <si>
    <t>H. PROVIZIOANE</t>
  </si>
  <si>
    <t xml:space="preserve">1. Provizioane pentru beneficiile angajaților </t>
  </si>
  <si>
    <t>2. Provizioane pentru impozite</t>
  </si>
  <si>
    <t>3. Alte provizioane</t>
  </si>
  <si>
    <t>I. VENITURI IN AVANS</t>
  </si>
  <si>
    <t>1. Subventii pentru investitii</t>
  </si>
  <si>
    <t>2. Venituri inregistrate in avans</t>
  </si>
  <si>
    <t>3. Venituri in avans aferente activelor primite prin transfer de la clienti</t>
  </si>
  <si>
    <t>4. Fond comercial negativ</t>
  </si>
  <si>
    <t>J. CAPITAL SI REZERVE</t>
  </si>
  <si>
    <t xml:space="preserve">I. CAPITAL </t>
  </si>
  <si>
    <t>1. Capital subscris vărsat</t>
  </si>
  <si>
    <t xml:space="preserve">2. Capital subscris nevărsat </t>
  </si>
  <si>
    <t xml:space="preserve">3. Patrimoniul regiei </t>
  </si>
  <si>
    <t>4. Patrimoniul institutelor naționale de 
cercetare-dezvoltare</t>
  </si>
  <si>
    <t xml:space="preserve">5. Alte elemente de capitaluri proprii </t>
  </si>
  <si>
    <t xml:space="preserve">II. PRIME DE CAPITAL </t>
  </si>
  <si>
    <t>III. REZERVE DIN REEVALUARE</t>
  </si>
  <si>
    <t>IV. REZERVE</t>
  </si>
  <si>
    <t>1. Rezerve legale</t>
  </si>
  <si>
    <t>2. Rezerve statutare sau contractuale</t>
  </si>
  <si>
    <t>3. Alte rezerve</t>
  </si>
  <si>
    <t xml:space="preserve">Acțiuni proprii </t>
  </si>
  <si>
    <t xml:space="preserve">Câștiguri legate de instrumentele de capitaluri 
proprii </t>
  </si>
  <si>
    <t>Pierderi legate de instrumentele de capitaluri proprii</t>
  </si>
  <si>
    <t>V. PROFITUL REPORTAT</t>
  </si>
  <si>
    <t>V. PIERDEREA REPORTATĂ</t>
  </si>
  <si>
    <t>VI. PROFITUL EXERCIȚIULUI FINANCIAR</t>
  </si>
  <si>
    <t>VI. PIERDEREA EXERCIȚIULUI FINANCIAR</t>
  </si>
  <si>
    <t>TOTAL CAPITALURI PROPRII</t>
  </si>
  <si>
    <t xml:space="preserve">Patrimoniul public </t>
  </si>
  <si>
    <t>Patrimoniu privat</t>
  </si>
  <si>
    <t xml:space="preserve">CAPITALURI - TOTAL </t>
  </si>
  <si>
    <t>CHECK</t>
  </si>
  <si>
    <t>Se va completa celula E24 cu calitatea detinuta de Solicitant la momentul depunerii cererii de finantare. In functie de optiunea din celula E24, TVA-ul va fi in calcul in tabelul Fluxul de numerar.</t>
  </si>
  <si>
    <t>CONTUL DE PROFIT SI PIERDERE</t>
  </si>
  <si>
    <t>1. Cifra de afaceri neta</t>
  </si>
  <si>
    <t>Producţia vândută</t>
  </si>
  <si>
    <t>Venituri din vânzarea mărfurilor</t>
  </si>
  <si>
    <t xml:space="preserve">Reduceri comerciale acordate </t>
  </si>
  <si>
    <t>Venituri din subvenţii de exploatare aferente cifrei de afaceri nete</t>
  </si>
  <si>
    <t>2. Venituri aferente costului producţiei în curs de execuţie</t>
  </si>
  <si>
    <t>(+)/(-)</t>
  </si>
  <si>
    <t>3. Venituri din producţia de imobilizări necorporale şi corporale</t>
  </si>
  <si>
    <t>4. Venituri din reevaluarea imobilizărilor corporale</t>
  </si>
  <si>
    <t xml:space="preserve">5. Venituri din producţia de investiţii imobiliare </t>
  </si>
  <si>
    <t>6. Venituri din subvenţii de exploatare</t>
  </si>
  <si>
    <t>7. Alte venituri din exploatare</t>
  </si>
  <si>
    <t xml:space="preserve">VENITURI DIN EXPLOATARE - TOTAL </t>
  </si>
  <si>
    <t>8. a) Cheltuieli cu materiile prime şi materialele</t>
  </si>
  <si>
    <t>8. b) Alte cheltuieli externe (cu energie şi apă)</t>
  </si>
  <si>
    <t>8. c) Cheltuieli privind mărfurile</t>
  </si>
  <si>
    <t>9. Cheltuieli cu personalul, din care:</t>
  </si>
  <si>
    <t>a) Salarii şi indemnizaţii</t>
  </si>
  <si>
    <t>b) Cheltuieli cu asigurările şi protecţia socială</t>
  </si>
  <si>
    <t>10. a) Ajustări de valoare privind imobilizările corporale şi necorporale</t>
  </si>
  <si>
    <t>a.1) Cheltuieli</t>
  </si>
  <si>
    <t>a.2) Venituri</t>
  </si>
  <si>
    <t>10. b) Ajustări de valoare privind activele circulante</t>
  </si>
  <si>
    <t>b.1) Cheltuieli</t>
  </si>
  <si>
    <t>b.2) Venituri</t>
  </si>
  <si>
    <t>11. Alte cheltuieli de exploatare</t>
  </si>
  <si>
    <t>11.1. Cheltuieli privind prestaţiile externe</t>
  </si>
  <si>
    <t>11.2. Cheltuieli cu alte impozite, taxe şi vărsăminte asimilate; cheltuieli reprezentând transferuri şi contribuţii datorate în baza unor acte normative speciale</t>
  </si>
  <si>
    <t>11.3. Cheltuieli cu protecţia mediului înconjurător</t>
  </si>
  <si>
    <t>11.4 Cheltuieli din reevaluarea imobilizărilor corporale</t>
  </si>
  <si>
    <t>11.5. Cheltuieli privind calamităţile şi alte evenimente similare</t>
  </si>
  <si>
    <t>11.6. Alte cheltuieli</t>
  </si>
  <si>
    <t>Ajustări privind provizioanele</t>
  </si>
  <si>
    <t>- Cheltuieli</t>
  </si>
  <si>
    <t>- Venituri</t>
  </si>
  <si>
    <t>PROFITUL SAU PIERDEREA DIN EXPLOATARE</t>
  </si>
  <si>
    <t>- Profit</t>
  </si>
  <si>
    <t xml:space="preserve">- Pierdere </t>
  </si>
  <si>
    <t>12. Venituri din interese de participare</t>
  </si>
  <si>
    <t>13. Venituri din dobânzi</t>
  </si>
  <si>
    <t>14. Venituri din subvenţii de exploatare pentru dobânda datorata</t>
  </si>
  <si>
    <t>15. Alte venituri financiare</t>
  </si>
  <si>
    <t>16. Ajustări de valoare privind imobilizările financiare şi investiţiile financiare deţinute ca active circulante</t>
  </si>
  <si>
    <t>17. Cheltuieli privind dobânzile</t>
  </si>
  <si>
    <t>18. Alte cheltuieli financiare</t>
  </si>
  <si>
    <t>PROFITUL SAU PIERDEREA FINANCIARA</t>
  </si>
  <si>
    <t>19. PROFITUL SAU PIERDEREA BRUT(Ă)</t>
  </si>
  <si>
    <t>20. Impozitul pe profit</t>
  </si>
  <si>
    <t>21. Impozitul specific unor activități</t>
  </si>
  <si>
    <t>22. Alte impozite neprezentate la elementele de mai sus</t>
  </si>
  <si>
    <t>22. PROFITUL SAU PIERDEREA NET(Ă) A EXERCIŢIULUI FINANCIAR</t>
  </si>
  <si>
    <t>C/D</t>
  </si>
  <si>
    <t>Macheta financiara asigura calculul automat al veniturilor din subventii de exploatare a cifrei de afacere, a veniturilor din subventii pentru investitii, a cheltuielilor cu amortizarea si a cheltuielilor cu dobanzile. Solicitantul va insera valorile pentru activitatea operationala, avand in vedere veniturile si cheltuielile aferente proiectului, prevazute in foaia de calcul "1-Inputuri", precum si veniturile si cheltuielile actuale.</t>
  </si>
  <si>
    <t>Foaia de calcul ”5-Analiza financiara"</t>
  </si>
  <si>
    <t>Foaia de calcul ”4-Buget cerere"</t>
  </si>
  <si>
    <t>Macheta financiara asigura calculul automat al fluxului de numerar pe baza datelor introduse in foaia de calcul "1-Inputuri" si a estimarilor din Situatia veniturilor si cheltuielilor. Solicitantul va introduce datele cu privire la imprumuturile primite de la asociati si rambursarile catre acestia, in situatia in care contributia proprie la proiect este asigurata astfel si va calcula sumele aferente TVA-ului deductibil si TVA-ului colectat, daca este cazul.</t>
  </si>
  <si>
    <t>- Foaia de calcul "2-Bilant_Solicitant" in care Solicitantul va introduce valorile din situațiile financiare din ultimii 2 ani calendaristici anteriori anului depunerii cererii de finanțare doar în celulele marcate cu culoarea galbenă</t>
  </si>
  <si>
    <t>- Foaia de calcul "4-Buget cerere" in care Solicitantul va introduce informatii cu privire la bugetul proiectului, planul de finantare si sursele de finantare;</t>
  </si>
  <si>
    <t xml:space="preserve">- Foaia de calcul "5-Analiza financiara" care prevede proiectia veniturilor si cheltuielilor si a fluxului de numerar. </t>
  </si>
  <si>
    <t>Obiectiv specific: O Europă mai competitivă și mai inteligentă, prin promovarea unei transformări economice inovatoare și inteligente și a conectivității TIC regionale</t>
  </si>
  <si>
    <t>Actiune: a) Transformarea digitală a IMM-urilor</t>
  </si>
  <si>
    <t>Nr. crt.</t>
  </si>
  <si>
    <t>Cheltuieli cu echipamentele/dotarile/activele corporale</t>
  </si>
  <si>
    <t>Cheltuieli cu achiziții de echipamente pentru automatizări și robotică destinate fluxurilor tehnologice, integrate cu soluții digitale</t>
  </si>
  <si>
    <t>Cheltuieli cu reteaua LAN</t>
  </si>
  <si>
    <t xml:space="preserve">Cheltuieli cu hardware TIC si a altor dispozitive si echipamente aferente inclusiv cheltuieli de instalare, configurare, punere în funcțiune, justificate din punctul de vedere al implementării proiectului
</t>
  </si>
  <si>
    <t>Cheltuieli cu instruirea personalului care va utiliza echipamentele TIC</t>
  </si>
  <si>
    <t>Cheltuieli cu active necorporale</t>
  </si>
  <si>
    <t>3.1</t>
  </si>
  <si>
    <t>3.5</t>
  </si>
  <si>
    <t>Cheltuieli cu achizitionarea si/sau dezvoltarea si/sau adaptarea aplicatiilor software/licentelor, configurarea și implementarea bazelor de date, migrarea și integrarea diverselor structuri de date existente, inclusiv soluțiile de automatizare software de tip RPA, respectiv Robotic Process Automation</t>
  </si>
  <si>
    <t>Cheltuieli cu achiziții de sisteme de inteligență artificială, machine learning, realitate augmentata, realitate virtuala</t>
  </si>
  <si>
    <t>Cheltuieli aferente achiziționării soluțiilor din domeniul tehnologiei informației pentru comerțul electronic</t>
  </si>
  <si>
    <t>Cheltuieli cu aplicatii informatice specifice pentru persoanele cu dizabilitati</t>
  </si>
  <si>
    <t>CHELTUIELI DIRECTE ELIGIBILE</t>
  </si>
  <si>
    <t>Cheltuieli cu serviciile de trecere a arhivelor din analog/dosare/hartie in digital indexabil</t>
  </si>
  <si>
    <t>TOTAL CHELTUIELI ELIGIBILE DIRECTE</t>
  </si>
  <si>
    <t>CHELTUIELI INDIRECTE ELIGIBILE</t>
  </si>
  <si>
    <t>Cheltuieli indirecte</t>
  </si>
  <si>
    <t>TOTAL CHELTUIELI ELIGIBILE INDIRECTE</t>
  </si>
  <si>
    <t>Ajutorul de minimis</t>
  </si>
  <si>
    <t>PRODUCTIVITATEA MUNCII</t>
  </si>
  <si>
    <t>lei/angajat</t>
  </si>
  <si>
    <t>Numar personal</t>
  </si>
  <si>
    <t>nr/an</t>
  </si>
  <si>
    <t>Scopul Machetei financiare este de a sprijini solicitantii in prezentarea proiectiilor financiare din Planul de afaceri intr-un format unitar si simplificat si de a calcula indicatorii financiari care se puncteaza in Grila de evaluare tehnico-financiara.</t>
  </si>
  <si>
    <t>Macheta financiara include 6 foi de calcul, plus prezenta foaie de calcul cu instructiuni:</t>
  </si>
  <si>
    <t>Valoarea totala a cheltuielilor de investitie, valoarea cheltuielilor eligibile si neeligibile, valoarea ajutorului de minimis, contributia proprie vor fi corelate cu valorile prevazute in Cererea de finantare.</t>
  </si>
  <si>
    <t>Randurile 84…116</t>
  </si>
  <si>
    <t>Randurile 18…73</t>
  </si>
  <si>
    <t>- Foaia de calcul "6-Indicatori financiari" care prezinta intr-o maniera sintetica principalele rezultate financiare care fac obiectul punctarii in grila de evaluare tehnico-financiara;</t>
  </si>
  <si>
    <t>INDICATORI FINANCIARI</t>
  </si>
  <si>
    <t>Apel de proiecte nr. PRNV/2023/121/1</t>
  </si>
  <si>
    <t>2)</t>
  </si>
  <si>
    <t>Atunci când întreprinderea face obiectul unei proceduri colective de insolvență sau îndeplinește criteriile prevăzute de legislația națională pentru inițierea unei proceduri colective de insolvență la cererea creditorilor săi.</t>
  </si>
  <si>
    <t>3)</t>
  </si>
  <si>
    <t>Atunci când întreprinderea a primit ajutor pentru salvare și nu a rambursat încă împrumutul sau nu a încetat garanția sau a primit ajutoare pentru restructurare și face încă obiectul unui plan de restructurare.</t>
  </si>
  <si>
    <t>Cheltuieli cu lucrarile</t>
  </si>
  <si>
    <t>CAP</t>
  </si>
  <si>
    <t>Cheltuieli aferente realizarii unui website a companiei</t>
  </si>
  <si>
    <t xml:space="preserve">TOTAL CAPITOL </t>
  </si>
  <si>
    <t xml:space="preserve"> TOTAL CAPITOL </t>
  </si>
  <si>
    <t> TOTAL CAPITOL</t>
  </si>
  <si>
    <t>TOTAL CAPITOL</t>
  </si>
  <si>
    <t>- Foaia de calcul "3-Intreprinderi in dificultate" care identifică pe baza datelor introduse în foaia de calcul "2-Bilant_Solicitant", dacă Solicitantul este întreprindere în dificultate</t>
  </si>
  <si>
    <t>Dacă valoarea rezultată negativă reprezintă cel mult 50% din valoarea cumulata a capitalului social subscris si vărsat si a primelor de capital, atunci solicitantul nu se încadrează în categoria întreprinderilor în dificultate.</t>
  </si>
  <si>
    <t>COTA TVA</t>
  </si>
  <si>
    <t>Cota de TVA</t>
  </si>
  <si>
    <t>Celula E27</t>
  </si>
  <si>
    <t>Se va completa celula E27 cu cota de TVA aflata in vigoare.</t>
  </si>
  <si>
    <t>Celula E31</t>
  </si>
  <si>
    <t>Se va completa celula E31 cu data estimata pentru semnarea contractului de finantare. Data introdusa in celula trebuie sa fie in formatul dd.mm.yyyy. In functie de data prevazuta in celula E31 sunt calculati anii calendaristici de la randul 10.</t>
  </si>
  <si>
    <t>Celula E32</t>
  </si>
  <si>
    <t>Se va completa celula E32 cu numarul de luni estimat pentru realizarea activitatilor dupa data semnarii contractului de finantare. In functie de durata prevazuta in celula E32 sunt stabilite perioadele de implementare si operare de la randul 13.</t>
  </si>
  <si>
    <t>ALTE CHELTUIELI ELIGIBILE</t>
  </si>
  <si>
    <t>Cheltuieli aferente achiziționării de servicii pentru consolidarea securității cibernetice aplicabile pentru software/ găzduire/rețele</t>
  </si>
  <si>
    <t xml:space="preserve">5.1 </t>
  </si>
  <si>
    <t>Procentul contributiei Solicitantului la cheltuielile eligibile</t>
  </si>
  <si>
    <t>Raportul AFN/CA</t>
  </si>
  <si>
    <t>Alte elemente de capitaluri proprii</t>
  </si>
  <si>
    <t>Cheltuieli cu servicii de consultanta/analiza pentru identificarea solutiilor tehnice de care au nevoie IMM-urile și cheltuielile pentru serviciile de realizare a Raportului de audit final care confirmă implementarea soluției propuse prin Studiul/auditul privind identificarea soluției digitale pentru activitățile/procesele propuse a fi digitalizate.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</si>
</sst>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000000"/>
  </numFmts>
  <fonts count="30" x14ac:knownFonts="1">
    <font>
      <sz val="11"/>
      <color theme="1"/>
      <name val="Calibri"/>
      <family val="2"/>
      <charset val="238"/>
      <scheme val="minor"/>
    </font>
    <font>
      <sz val="11"/>
      <color theme="1"/>
      <name val="Calibri"/>
      <family val="2"/>
      <charset val="238"/>
      <scheme val="minor"/>
    </font>
    <font>
      <b/>
      <sz val="10"/>
      <name val="Arial Narrow"/>
      <family val="2"/>
    </font>
    <font>
      <sz val="11"/>
      <color theme="1"/>
      <name val="Arial Narrow"/>
      <family val="2"/>
    </font>
    <font>
      <sz val="10"/>
      <name val="Arial Narrow"/>
      <family val="2"/>
    </font>
    <font>
      <b/>
      <sz val="11"/>
      <color theme="1"/>
      <name val="Arial Narrow"/>
      <family val="2"/>
    </font>
    <font>
      <sz val="11"/>
      <name val="Arial Narrow"/>
      <family val="2"/>
    </font>
    <font>
      <b/>
      <sz val="11"/>
      <name val="Arial Narrow"/>
      <family val="2"/>
    </font>
    <font>
      <b/>
      <sz val="11"/>
      <color theme="0"/>
      <name val="Arial Narrow"/>
      <family val="2"/>
    </font>
    <font>
      <b/>
      <sz val="10"/>
      <color theme="1"/>
      <name val="Arial Narrow"/>
      <family val="2"/>
    </font>
    <font>
      <sz val="10"/>
      <color theme="1"/>
      <name val="Arial Narrow"/>
      <family val="2"/>
    </font>
    <font>
      <i/>
      <sz val="11"/>
      <color theme="1"/>
      <name val="Arial Narrow"/>
      <family val="2"/>
    </font>
    <font>
      <b/>
      <i/>
      <sz val="10"/>
      <name val="Arial Narrow"/>
      <family val="2"/>
    </font>
    <font>
      <b/>
      <i/>
      <sz val="10"/>
      <color theme="1"/>
      <name val="Arial Narrow"/>
      <family val="2"/>
    </font>
    <font>
      <i/>
      <sz val="10"/>
      <color theme="1"/>
      <name val="Arial Narrow"/>
      <family val="2"/>
    </font>
    <font>
      <sz val="11"/>
      <color theme="0"/>
      <name val="Arial Narrow"/>
      <family val="2"/>
    </font>
    <font>
      <i/>
      <sz val="10"/>
      <color theme="0"/>
      <name val="Arial Narrow"/>
      <family val="2"/>
    </font>
    <font>
      <b/>
      <sz val="12"/>
      <color theme="0"/>
      <name val="Arial Narrow"/>
      <family val="2"/>
    </font>
    <font>
      <sz val="12"/>
      <color theme="1"/>
      <name val="Arial Narrow"/>
      <family val="2"/>
    </font>
    <font>
      <b/>
      <sz val="12"/>
      <color theme="1"/>
      <name val="Arial Narrow"/>
      <family val="2"/>
    </font>
    <font>
      <b/>
      <u/>
      <sz val="11"/>
      <color theme="1"/>
      <name val="Arial Narrow"/>
      <family val="2"/>
    </font>
    <font>
      <b/>
      <sz val="12"/>
      <name val="Arial Narrow"/>
      <family val="2"/>
    </font>
    <font>
      <b/>
      <u/>
      <sz val="11"/>
      <name val="Arial Narrow"/>
      <family val="2"/>
    </font>
    <font>
      <b/>
      <sz val="11"/>
      <color rgb="FFFF0000"/>
      <name val="Arial Narrow"/>
      <family val="2"/>
    </font>
    <font>
      <b/>
      <sz val="11"/>
      <color rgb="FF00B050"/>
      <name val="Arial Narrow"/>
      <family val="2"/>
    </font>
    <font>
      <sz val="8"/>
      <name val="Calibri"/>
      <family val="2"/>
      <charset val="238"/>
      <scheme val="minor"/>
    </font>
    <font>
      <b/>
      <sz val="14"/>
      <name val="Arial Narrow"/>
      <family val="2"/>
    </font>
    <font>
      <b/>
      <i/>
      <sz val="10"/>
      <color rgb="FFFF0000"/>
      <name val="Arial Narrow"/>
      <family val="2"/>
    </font>
    <font>
      <b/>
      <i/>
      <sz val="11"/>
      <color rgb="FFFF0000"/>
      <name val="Arial Narrow"/>
      <family val="2"/>
    </font>
    <font>
      <b/>
      <sz val="9"/>
      <color theme="1"/>
      <name val="Arial Narrow"/>
      <family val="2"/>
    </font>
  </fonts>
  <fills count="13">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34998626667073579"/>
        <bgColor indexed="64"/>
      </patternFill>
    </fill>
    <fill>
      <patternFill patternType="solid">
        <fgColor theme="3"/>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s>
  <borders count="7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DashDotDot">
        <color indexed="64"/>
      </left>
      <right style="mediumDashDotDot">
        <color indexed="64"/>
      </right>
      <top style="mediumDashDotDot">
        <color indexed="64"/>
      </top>
      <bottom style="mediumDashDotDot">
        <color indexed="64"/>
      </bottom>
      <diagonal/>
    </border>
    <border>
      <left style="slantDashDot">
        <color indexed="64"/>
      </left>
      <right style="slantDashDot">
        <color indexed="64"/>
      </right>
      <top style="slantDashDot">
        <color indexed="64"/>
      </top>
      <bottom style="slantDashDot">
        <color indexed="64"/>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indexed="64"/>
      </left>
      <right style="hair">
        <color indexed="64"/>
      </right>
      <top style="thin">
        <color indexed="64"/>
      </top>
      <bottom style="hair">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medium">
        <color indexed="64"/>
      </left>
      <right/>
      <top/>
      <bottom style="thin">
        <color indexed="64"/>
      </bottom>
      <diagonal/>
    </border>
    <border>
      <left/>
      <right/>
      <top style="hair">
        <color auto="1"/>
      </top>
      <bottom/>
      <diagonal/>
    </border>
    <border>
      <left/>
      <right/>
      <top style="thin">
        <color indexed="64"/>
      </top>
      <bottom/>
      <diagonal/>
    </border>
    <border>
      <left style="slantDashDot">
        <color indexed="64"/>
      </left>
      <right/>
      <top style="slantDashDot">
        <color indexed="64"/>
      </top>
      <bottom style="slantDashDot">
        <color indexed="64"/>
      </bottom>
      <diagonal/>
    </border>
    <border>
      <left/>
      <right/>
      <top style="slantDashDot">
        <color indexed="64"/>
      </top>
      <bottom style="slantDashDot">
        <color indexed="64"/>
      </bottom>
      <diagonal/>
    </border>
    <border>
      <left style="mediumDashDotDot">
        <color indexed="64"/>
      </left>
      <right/>
      <top style="mediumDashDotDot">
        <color indexed="64"/>
      </top>
      <bottom style="mediumDashDotDot">
        <color indexed="64"/>
      </bottom>
      <diagonal/>
    </border>
    <border>
      <left/>
      <right/>
      <top style="mediumDashDotDot">
        <color indexed="64"/>
      </top>
      <bottom style="mediumDashDotDot">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slantDashDot">
        <color indexed="64"/>
      </top>
      <bottom style="slantDashDot">
        <color indexed="64"/>
      </bottom>
      <diagonal/>
    </border>
    <border>
      <left style="slantDashDot">
        <color indexed="64"/>
      </left>
      <right style="thin">
        <color indexed="64"/>
      </right>
      <top style="slantDashDot">
        <color indexed="64"/>
      </top>
      <bottom style="slantDashDot">
        <color indexed="64"/>
      </bottom>
      <diagonal/>
    </border>
    <border>
      <left/>
      <right style="thin">
        <color indexed="64"/>
      </right>
      <top style="mediumDashDotDot">
        <color indexed="64"/>
      </top>
      <bottom style="mediumDashDotDot">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slantDashDot">
        <color indexed="64"/>
      </top>
      <bottom style="slantDashDot">
        <color indexed="64"/>
      </bottom>
      <diagonal/>
    </border>
    <border>
      <left style="thin">
        <color indexed="64"/>
      </left>
      <right style="slantDashDot">
        <color indexed="64"/>
      </right>
      <top style="slantDashDot">
        <color indexed="64"/>
      </top>
      <bottom style="slantDashDot">
        <color indexed="64"/>
      </bottom>
      <diagonal/>
    </border>
    <border>
      <left/>
      <right style="thin">
        <color indexed="64"/>
      </right>
      <top/>
      <bottom style="mediumDashDotDot">
        <color indexed="64"/>
      </bottom>
      <diagonal/>
    </border>
    <border>
      <left/>
      <right/>
      <top/>
      <bottom style="mediumDashDotDot">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443">
    <xf numFmtId="0" fontId="0" fillId="0" borderId="0" xfId="0"/>
    <xf numFmtId="0" fontId="0" fillId="2" borderId="0" xfId="0" applyFill="1"/>
    <xf numFmtId="0" fontId="3" fillId="2" borderId="0" xfId="0" applyFont="1" applyFill="1"/>
    <xf numFmtId="4" fontId="4" fillId="2" borderId="2" xfId="2" applyNumberFormat="1" applyFont="1" applyFill="1" applyBorder="1" applyAlignment="1">
      <alignment horizontal="right" vertical="center"/>
    </xf>
    <xf numFmtId="4" fontId="4" fillId="3" borderId="2" xfId="2" applyNumberFormat="1" applyFont="1" applyFill="1" applyBorder="1" applyAlignment="1" applyProtection="1">
      <alignment horizontal="right" vertical="center"/>
      <protection locked="0"/>
    </xf>
    <xf numFmtId="0" fontId="5" fillId="2" borderId="4" xfId="0" applyFont="1" applyFill="1" applyBorder="1"/>
    <xf numFmtId="0" fontId="5" fillId="2" borderId="6" xfId="0" applyFont="1" applyFill="1" applyBorder="1"/>
    <xf numFmtId="0" fontId="5" fillId="2" borderId="7" xfId="0" applyFont="1" applyFill="1" applyBorder="1"/>
    <xf numFmtId="0" fontId="5" fillId="2" borderId="0" xfId="0" applyFont="1" applyFill="1"/>
    <xf numFmtId="0" fontId="5" fillId="2" borderId="9" xfId="0" applyFont="1" applyFill="1" applyBorder="1"/>
    <xf numFmtId="0" fontId="5" fillId="2" borderId="10" xfId="0" applyFont="1" applyFill="1" applyBorder="1"/>
    <xf numFmtId="4" fontId="2" fillId="2" borderId="2" xfId="2" applyNumberFormat="1" applyFont="1" applyFill="1" applyBorder="1" applyAlignment="1">
      <alignment horizontal="right" vertical="center"/>
    </xf>
    <xf numFmtId="4" fontId="4" fillId="2" borderId="17" xfId="2" applyNumberFormat="1" applyFont="1" applyFill="1" applyBorder="1" applyAlignment="1">
      <alignment horizontal="right" vertical="center"/>
    </xf>
    <xf numFmtId="4" fontId="2" fillId="2" borderId="17" xfId="2" applyNumberFormat="1" applyFont="1" applyFill="1" applyBorder="1" applyAlignment="1">
      <alignment horizontal="right" vertical="center"/>
    </xf>
    <xf numFmtId="0" fontId="3" fillId="6" borderId="0" xfId="0" applyFont="1" applyFill="1"/>
    <xf numFmtId="0" fontId="0" fillId="6" borderId="0" xfId="0" applyFill="1"/>
    <xf numFmtId="4" fontId="5" fillId="0" borderId="17" xfId="2" applyNumberFormat="1" applyFont="1" applyBorder="1" applyAlignment="1">
      <alignment horizontal="right" vertical="center"/>
    </xf>
    <xf numFmtId="4" fontId="3" fillId="0" borderId="17" xfId="2" applyNumberFormat="1" applyFont="1" applyBorder="1" applyAlignment="1">
      <alignment horizontal="right" vertical="center"/>
    </xf>
    <xf numFmtId="0" fontId="5" fillId="0" borderId="20" xfId="2" applyFont="1" applyBorder="1" applyAlignment="1" applyProtection="1">
      <alignment horizontal="right" vertical="center" wrapText="1"/>
      <protection locked="0"/>
    </xf>
    <xf numFmtId="0" fontId="3" fillId="2" borderId="0" xfId="0" applyFont="1" applyFill="1" applyAlignment="1">
      <alignment vertical="center" wrapText="1"/>
    </xf>
    <xf numFmtId="0" fontId="3" fillId="2" borderId="2" xfId="0" applyFont="1" applyFill="1" applyBorder="1" applyAlignment="1">
      <alignment vertical="center" wrapText="1"/>
    </xf>
    <xf numFmtId="0" fontId="11" fillId="2" borderId="2" xfId="0" applyFont="1" applyFill="1" applyBorder="1" applyAlignment="1">
      <alignment horizontal="center" vertical="center" wrapText="1"/>
    </xf>
    <xf numFmtId="0" fontId="0" fillId="2" borderId="5" xfId="0" applyFill="1" applyBorder="1"/>
    <xf numFmtId="0" fontId="0" fillId="2" borderId="6" xfId="0" applyFill="1" applyBorder="1"/>
    <xf numFmtId="0" fontId="0" fillId="2" borderId="8" xfId="0" applyFill="1" applyBorder="1"/>
    <xf numFmtId="0" fontId="0" fillId="2" borderId="10" xfId="0" applyFill="1" applyBorder="1"/>
    <xf numFmtId="0" fontId="0" fillId="2" borderId="11" xfId="0" applyFill="1" applyBorder="1"/>
    <xf numFmtId="0" fontId="3" fillId="2" borderId="0" xfId="0" applyFont="1" applyFill="1" applyAlignment="1">
      <alignment horizontal="left" vertical="top" wrapText="1"/>
    </xf>
    <xf numFmtId="0" fontId="3" fillId="2" borderId="0" xfId="0" applyFont="1" applyFill="1" applyAlignment="1">
      <alignment vertical="top" wrapText="1"/>
    </xf>
    <xf numFmtId="4" fontId="2" fillId="2" borderId="0" xfId="0" applyNumberFormat="1" applyFont="1" applyFill="1" applyAlignment="1">
      <alignment horizontal="left" vertical="top" wrapText="1"/>
    </xf>
    <xf numFmtId="0" fontId="3" fillId="2" borderId="26" xfId="0" applyFont="1" applyFill="1" applyBorder="1" applyAlignment="1">
      <alignment vertical="top"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5" fillId="2" borderId="2" xfId="0" applyFont="1" applyFill="1" applyBorder="1" applyAlignment="1">
      <alignment horizontal="center" vertical="center" wrapText="1"/>
    </xf>
    <xf numFmtId="49" fontId="11" fillId="3" borderId="31" xfId="1" applyNumberFormat="1" applyFont="1" applyFill="1" applyBorder="1" applyAlignment="1" applyProtection="1">
      <alignment horizontal="left" indent="1"/>
      <protection locked="0"/>
    </xf>
    <xf numFmtId="0" fontId="3" fillId="6" borderId="0" xfId="0" applyFont="1" applyFill="1" applyAlignment="1">
      <alignment vertical="center" wrapText="1"/>
    </xf>
    <xf numFmtId="10" fontId="5" fillId="2" borderId="2" xfId="1" applyNumberFormat="1" applyFont="1" applyFill="1" applyBorder="1" applyAlignment="1">
      <alignment horizontal="center" vertical="center"/>
    </xf>
    <xf numFmtId="0" fontId="2" fillId="2" borderId="0" xfId="0" applyFont="1" applyFill="1" applyAlignment="1">
      <alignment horizontal="center" vertical="center" wrapText="1"/>
    </xf>
    <xf numFmtId="0" fontId="2" fillId="2" borderId="0" xfId="0" applyFont="1" applyFill="1" applyAlignment="1">
      <alignment horizontal="left" vertical="top" wrapText="1"/>
    </xf>
    <xf numFmtId="0" fontId="2" fillId="2" borderId="0" xfId="0" applyFont="1" applyFill="1" applyAlignment="1">
      <alignment horizontal="center" vertical="top" wrapText="1"/>
    </xf>
    <xf numFmtId="0" fontId="2" fillId="2" borderId="45" xfId="0" applyFont="1" applyFill="1" applyBorder="1" applyAlignment="1">
      <alignment vertical="top" wrapText="1"/>
    </xf>
    <xf numFmtId="0" fontId="2" fillId="2" borderId="43" xfId="0" applyFont="1" applyFill="1" applyBorder="1" applyAlignment="1">
      <alignment horizontal="left" vertical="top" wrapText="1"/>
    </xf>
    <xf numFmtId="0" fontId="10" fillId="2" borderId="45" xfId="0" applyFont="1" applyFill="1" applyBorder="1" applyAlignment="1">
      <alignment vertical="top" wrapText="1"/>
    </xf>
    <xf numFmtId="4" fontId="2" fillId="2" borderId="43" xfId="0" applyNumberFormat="1" applyFont="1" applyFill="1" applyBorder="1" applyAlignment="1">
      <alignment horizontal="right" vertical="center" wrapText="1"/>
    </xf>
    <xf numFmtId="0" fontId="2" fillId="2" borderId="43" xfId="0" applyFont="1" applyFill="1" applyBorder="1" applyAlignment="1">
      <alignment horizontal="center" vertical="top" wrapText="1"/>
    </xf>
    <xf numFmtId="4" fontId="2" fillId="2" borderId="43" xfId="0" applyNumberFormat="1" applyFont="1" applyFill="1" applyBorder="1" applyAlignment="1">
      <alignment horizontal="center" vertical="center" wrapText="1"/>
    </xf>
    <xf numFmtId="0" fontId="3" fillId="2" borderId="45" xfId="0" applyFont="1" applyFill="1" applyBorder="1" applyAlignment="1">
      <alignment vertical="top" wrapText="1"/>
    </xf>
    <xf numFmtId="0" fontId="3" fillId="2" borderId="49" xfId="0" applyFont="1" applyFill="1" applyBorder="1" applyAlignment="1">
      <alignment vertical="top" wrapText="1"/>
    </xf>
    <xf numFmtId="0" fontId="2" fillId="9" borderId="23" xfId="0" applyFont="1" applyFill="1" applyBorder="1" applyAlignment="1">
      <alignment vertical="top" wrapText="1"/>
    </xf>
    <xf numFmtId="3" fontId="10" fillId="2" borderId="43" xfId="0" applyNumberFormat="1" applyFont="1" applyFill="1" applyBorder="1" applyAlignment="1">
      <alignment horizontal="right" vertical="center" wrapText="1"/>
    </xf>
    <xf numFmtId="3" fontId="2" fillId="2" borderId="43" xfId="0" applyNumberFormat="1" applyFont="1" applyFill="1" applyBorder="1" applyAlignment="1">
      <alignment horizontal="right" vertical="center" wrapText="1"/>
    </xf>
    <xf numFmtId="4" fontId="2" fillId="2" borderId="0" xfId="0" applyNumberFormat="1" applyFont="1" applyFill="1" applyAlignment="1">
      <alignment horizontal="left" vertical="center"/>
    </xf>
    <xf numFmtId="4" fontId="3" fillId="2" borderId="17" xfId="2" applyNumberFormat="1" applyFont="1" applyFill="1" applyBorder="1" applyAlignment="1">
      <alignment horizontal="right" vertical="center"/>
    </xf>
    <xf numFmtId="49" fontId="5" fillId="2" borderId="31" xfId="1" applyNumberFormat="1" applyFont="1" applyFill="1" applyBorder="1" applyAlignment="1" applyProtection="1">
      <alignment horizontal="center" vertical="center"/>
      <protection locked="0"/>
    </xf>
    <xf numFmtId="49" fontId="5" fillId="2" borderId="0" xfId="1" applyNumberFormat="1" applyFont="1" applyFill="1" applyBorder="1" applyAlignment="1" applyProtection="1">
      <alignment horizontal="center" vertical="center"/>
      <protection locked="0"/>
    </xf>
    <xf numFmtId="0" fontId="14" fillId="2" borderId="2" xfId="0" applyFont="1" applyFill="1" applyBorder="1" applyAlignment="1">
      <alignment horizontal="center" vertical="center" wrapText="1"/>
    </xf>
    <xf numFmtId="0" fontId="3" fillId="2" borderId="18" xfId="0" applyFont="1" applyFill="1" applyBorder="1" applyAlignment="1">
      <alignment horizontal="center"/>
    </xf>
    <xf numFmtId="0" fontId="3" fillId="2" borderId="0" xfId="0" applyFont="1" applyFill="1" applyProtection="1">
      <protection locked="0"/>
    </xf>
    <xf numFmtId="0" fontId="3" fillId="6" borderId="0" xfId="0" applyFont="1" applyFill="1" applyProtection="1">
      <protection locked="0"/>
    </xf>
    <xf numFmtId="0" fontId="5" fillId="2" borderId="4" xfId="0" applyFont="1" applyFill="1" applyBorder="1" applyProtection="1">
      <protection locked="0"/>
    </xf>
    <xf numFmtId="0" fontId="5" fillId="2" borderId="6" xfId="0" applyFont="1" applyFill="1" applyBorder="1" applyProtection="1">
      <protection locked="0"/>
    </xf>
    <xf numFmtId="0" fontId="5" fillId="2" borderId="7" xfId="0" applyFont="1" applyFill="1" applyBorder="1" applyProtection="1">
      <protection locked="0"/>
    </xf>
    <xf numFmtId="0" fontId="5" fillId="2" borderId="8" xfId="0" applyFont="1" applyFill="1" applyBorder="1" applyProtection="1">
      <protection locked="0"/>
    </xf>
    <xf numFmtId="0" fontId="5" fillId="2" borderId="9" xfId="0" applyFont="1" applyFill="1" applyBorder="1" applyProtection="1">
      <protection locked="0"/>
    </xf>
    <xf numFmtId="0" fontId="5" fillId="2" borderId="11" xfId="0" applyFont="1" applyFill="1" applyBorder="1" applyProtection="1">
      <protection locked="0"/>
    </xf>
    <xf numFmtId="0" fontId="3" fillId="2" borderId="0" xfId="0" applyFont="1" applyFill="1" applyAlignment="1" applyProtection="1">
      <alignment vertical="center"/>
      <protection locked="0"/>
    </xf>
    <xf numFmtId="0" fontId="5" fillId="2" borderId="0" xfId="0" applyFont="1" applyFill="1" applyProtection="1">
      <protection locked="0"/>
    </xf>
    <xf numFmtId="0" fontId="3" fillId="2" borderId="0" xfId="0" applyFont="1" applyFill="1" applyAlignment="1" applyProtection="1">
      <alignment vertical="center" wrapText="1"/>
      <protection locked="0"/>
    </xf>
    <xf numFmtId="0" fontId="3" fillId="6" borderId="0" xfId="0" applyFont="1" applyFill="1" applyAlignment="1" applyProtection="1">
      <alignment horizontal="right" vertical="center"/>
      <protection locked="0"/>
    </xf>
    <xf numFmtId="0" fontId="3" fillId="2" borderId="0" xfId="0" applyFont="1" applyFill="1" applyAlignment="1">
      <alignment horizontal="right" vertical="center"/>
    </xf>
    <xf numFmtId="0" fontId="3" fillId="2" borderId="5" xfId="0" applyFont="1" applyFill="1" applyBorder="1"/>
    <xf numFmtId="0" fontId="3" fillId="2" borderId="6" xfId="0" applyFont="1" applyFill="1" applyBorder="1"/>
    <xf numFmtId="0" fontId="3" fillId="2" borderId="8" xfId="0" applyFont="1" applyFill="1" applyBorder="1"/>
    <xf numFmtId="0" fontId="3" fillId="2" borderId="10" xfId="0" applyFont="1" applyFill="1" applyBorder="1"/>
    <xf numFmtId="0" fontId="3" fillId="2" borderId="11" xfId="0" applyFont="1" applyFill="1" applyBorder="1"/>
    <xf numFmtId="0" fontId="3" fillId="2" borderId="0" xfId="0" applyFont="1" applyFill="1" applyAlignment="1">
      <alignment vertical="center"/>
    </xf>
    <xf numFmtId="0" fontId="3" fillId="2" borderId="0" xfId="0" quotePrefix="1" applyFont="1" applyFill="1"/>
    <xf numFmtId="0" fontId="14" fillId="2" borderId="0" xfId="0" applyFont="1" applyFill="1"/>
    <xf numFmtId="0" fontId="3" fillId="2" borderId="0" xfId="0" applyFont="1" applyFill="1" applyAlignment="1" applyProtection="1">
      <alignment horizontal="center" vertical="center"/>
      <protection locked="0"/>
    </xf>
    <xf numFmtId="0" fontId="8" fillId="5" borderId="2" xfId="0" applyFont="1" applyFill="1" applyBorder="1" applyAlignment="1" applyProtection="1">
      <alignment horizontal="center" vertical="center"/>
      <protection locked="0"/>
    </xf>
    <xf numFmtId="0" fontId="17" fillId="5" borderId="2" xfId="0" applyFont="1" applyFill="1" applyBorder="1" applyAlignment="1" applyProtection="1">
      <alignment horizontal="center" vertical="center"/>
      <protection locked="0"/>
    </xf>
    <xf numFmtId="0" fontId="15" fillId="5" borderId="2" xfId="0" applyFont="1" applyFill="1" applyBorder="1" applyProtection="1">
      <protection locked="0"/>
    </xf>
    <xf numFmtId="0" fontId="8" fillId="5" borderId="2" xfId="0" applyFont="1" applyFill="1" applyBorder="1" applyProtection="1">
      <protection locked="0"/>
    </xf>
    <xf numFmtId="0" fontId="5" fillId="2" borderId="0" xfId="0" applyFont="1" applyFill="1" applyAlignment="1" applyProtection="1">
      <alignment horizontal="center" vertical="center"/>
      <protection locked="0"/>
    </xf>
    <xf numFmtId="0" fontId="18" fillId="2" borderId="0" xfId="0" applyFont="1" applyFill="1" applyProtection="1">
      <protection locked="0"/>
    </xf>
    <xf numFmtId="0" fontId="19" fillId="9" borderId="0" xfId="0" applyFont="1" applyFill="1" applyAlignment="1" applyProtection="1">
      <alignment vertical="center"/>
      <protection locked="0"/>
    </xf>
    <xf numFmtId="0" fontId="18" fillId="9" borderId="0" xfId="0" applyFont="1" applyFill="1" applyProtection="1">
      <protection locked="0"/>
    </xf>
    <xf numFmtId="0" fontId="18" fillId="9" borderId="0" xfId="0" applyFont="1" applyFill="1" applyAlignment="1" applyProtection="1">
      <alignment horizontal="center" vertical="center"/>
      <protection locked="0"/>
    </xf>
    <xf numFmtId="0" fontId="18" fillId="6" borderId="0" xfId="0" applyFont="1" applyFill="1" applyProtection="1">
      <protection locked="0"/>
    </xf>
    <xf numFmtId="0" fontId="10" fillId="2" borderId="0" xfId="0" applyFont="1" applyFill="1" applyProtection="1">
      <protection locked="0"/>
    </xf>
    <xf numFmtId="0" fontId="10" fillId="2" borderId="0" xfId="0" applyFont="1" applyFill="1" applyAlignment="1" applyProtection="1">
      <alignment horizontal="center" vertical="center"/>
      <protection locked="0"/>
    </xf>
    <xf numFmtId="0" fontId="10" fillId="6" borderId="0" xfId="0" applyFont="1" applyFill="1" applyProtection="1">
      <protection locked="0"/>
    </xf>
    <xf numFmtId="0" fontId="5" fillId="2" borderId="2" xfId="0" applyFont="1" applyFill="1" applyBorder="1" applyAlignment="1" applyProtection="1">
      <alignment vertical="center"/>
      <protection locked="0"/>
    </xf>
    <xf numFmtId="0" fontId="5" fillId="2" borderId="2" xfId="0" applyFont="1" applyFill="1" applyBorder="1" applyProtection="1">
      <protection locked="0"/>
    </xf>
    <xf numFmtId="0" fontId="9" fillId="3" borderId="30" xfId="0" applyFont="1" applyFill="1" applyBorder="1" applyAlignment="1" applyProtection="1">
      <alignment horizontal="center" vertical="center"/>
      <protection locked="0"/>
    </xf>
    <xf numFmtId="0" fontId="9" fillId="2" borderId="30" xfId="0" applyFont="1" applyFill="1" applyBorder="1" applyAlignment="1" applyProtection="1">
      <alignment horizontal="center" vertical="center"/>
      <protection locked="0"/>
    </xf>
    <xf numFmtId="0" fontId="9" fillId="2" borderId="0" xfId="0" applyFont="1" applyFill="1" applyAlignment="1" applyProtection="1">
      <alignment horizontal="center" vertical="center"/>
      <protection locked="0"/>
    </xf>
    <xf numFmtId="14" fontId="5" fillId="3" borderId="30" xfId="0" applyNumberFormat="1" applyFont="1" applyFill="1" applyBorder="1" applyAlignment="1" applyProtection="1">
      <alignment horizontal="center" vertical="center"/>
      <protection locked="0"/>
    </xf>
    <xf numFmtId="0" fontId="5" fillId="2" borderId="2" xfId="0" applyFont="1" applyFill="1" applyBorder="1" applyAlignment="1" applyProtection="1">
      <alignment vertical="center" wrapText="1"/>
      <protection locked="0"/>
    </xf>
    <xf numFmtId="1" fontId="5" fillId="3" borderId="30" xfId="0" applyNumberFormat="1" applyFont="1" applyFill="1" applyBorder="1" applyAlignment="1" applyProtection="1">
      <alignment horizontal="center" vertical="center"/>
      <protection locked="0"/>
    </xf>
    <xf numFmtId="0" fontId="11" fillId="3" borderId="30" xfId="0" applyFont="1" applyFill="1" applyBorder="1" applyAlignment="1" applyProtection="1">
      <alignment vertical="center" wrapText="1"/>
      <protection locked="0"/>
    </xf>
    <xf numFmtId="0" fontId="3" fillId="2" borderId="30" xfId="0" applyFont="1" applyFill="1" applyBorder="1" applyAlignment="1" applyProtection="1">
      <alignment horizontal="center" vertical="center"/>
      <protection locked="0"/>
    </xf>
    <xf numFmtId="3" fontId="3" fillId="3" borderId="30" xfId="0" applyNumberFormat="1" applyFont="1" applyFill="1" applyBorder="1" applyAlignment="1" applyProtection="1">
      <alignment vertical="center"/>
      <protection locked="0"/>
    </xf>
    <xf numFmtId="3" fontId="3" fillId="2" borderId="0" xfId="0" applyNumberFormat="1" applyFont="1" applyFill="1" applyAlignment="1" applyProtection="1">
      <alignment vertical="center"/>
      <protection locked="0"/>
    </xf>
    <xf numFmtId="0" fontId="5" fillId="2" borderId="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protection locked="0"/>
    </xf>
    <xf numFmtId="0" fontId="3" fillId="2" borderId="30" xfId="0" applyFont="1" applyFill="1" applyBorder="1" applyAlignment="1" applyProtection="1">
      <alignment vertical="center" wrapText="1"/>
      <protection locked="0"/>
    </xf>
    <xf numFmtId="0" fontId="3" fillId="2" borderId="2"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3" fontId="3" fillId="3" borderId="32" xfId="0" applyNumberFormat="1" applyFont="1" applyFill="1" applyBorder="1" applyAlignment="1" applyProtection="1">
      <alignment horizontal="center" vertical="center"/>
      <protection locked="0"/>
    </xf>
    <xf numFmtId="0" fontId="3" fillId="3" borderId="32" xfId="0" applyFont="1" applyFill="1" applyBorder="1" applyAlignment="1" applyProtection="1">
      <alignment horizontal="center" vertical="center"/>
      <protection locked="0"/>
    </xf>
    <xf numFmtId="3" fontId="3" fillId="3" borderId="31" xfId="0" applyNumberFormat="1" applyFont="1" applyFill="1" applyBorder="1" applyAlignment="1" applyProtection="1">
      <alignment horizontal="center" vertical="center"/>
      <protection locked="0"/>
    </xf>
    <xf numFmtId="0" fontId="3" fillId="3" borderId="31" xfId="0" applyFont="1" applyFill="1" applyBorder="1" applyAlignment="1" applyProtection="1">
      <alignment horizontal="center" vertical="center"/>
      <protection locked="0"/>
    </xf>
    <xf numFmtId="0" fontId="5" fillId="2" borderId="30" xfId="0" applyFont="1" applyFill="1" applyBorder="1" applyAlignment="1" applyProtection="1">
      <alignment horizontal="center" vertical="center"/>
      <protection locked="0"/>
    </xf>
    <xf numFmtId="0" fontId="3" fillId="2" borderId="31" xfId="0" applyFont="1" applyFill="1" applyBorder="1" applyAlignment="1" applyProtection="1">
      <alignment horizontal="center" vertical="center"/>
      <protection locked="0"/>
    </xf>
    <xf numFmtId="3" fontId="5" fillId="2" borderId="0" xfId="0" applyNumberFormat="1" applyFont="1" applyFill="1" applyAlignment="1" applyProtection="1">
      <alignment horizontal="center" vertical="center"/>
      <protection locked="0"/>
    </xf>
    <xf numFmtId="3" fontId="5" fillId="2" borderId="37" xfId="0" applyNumberFormat="1" applyFont="1" applyFill="1" applyBorder="1" applyAlignment="1" applyProtection="1">
      <alignment vertical="center"/>
      <protection locked="0"/>
    </xf>
    <xf numFmtId="3" fontId="5" fillId="3" borderId="30" xfId="0" applyNumberFormat="1" applyFont="1" applyFill="1" applyBorder="1" applyAlignment="1" applyProtection="1">
      <alignment horizontal="center" vertical="center"/>
      <protection locked="0"/>
    </xf>
    <xf numFmtId="3" fontId="3" fillId="3" borderId="30" xfId="0" applyNumberFormat="1" applyFont="1" applyFill="1" applyBorder="1" applyAlignment="1" applyProtection="1">
      <alignment horizontal="center" vertical="center"/>
      <protection locked="0"/>
    </xf>
    <xf numFmtId="0" fontId="3" fillId="3" borderId="30" xfId="0" applyFont="1" applyFill="1" applyBorder="1" applyAlignment="1" applyProtection="1">
      <alignment horizontal="center" vertical="center"/>
      <protection locked="0"/>
    </xf>
    <xf numFmtId="3" fontId="3" fillId="2" borderId="0" xfId="0" applyNumberFormat="1" applyFont="1" applyFill="1" applyAlignment="1" applyProtection="1">
      <alignment horizontal="center" vertical="center"/>
      <protection locked="0"/>
    </xf>
    <xf numFmtId="0" fontId="20" fillId="2" borderId="0" xfId="0" applyFont="1" applyFill="1" applyProtection="1">
      <protection locked="0"/>
    </xf>
    <xf numFmtId="0" fontId="3" fillId="2" borderId="2" xfId="0" applyFont="1" applyFill="1" applyBorder="1" applyProtection="1">
      <protection locked="0"/>
    </xf>
    <xf numFmtId="164" fontId="3" fillId="3" borderId="31" xfId="0" applyNumberFormat="1" applyFont="1" applyFill="1" applyBorder="1" applyAlignment="1" applyProtection="1">
      <alignment horizontal="center" vertical="center"/>
      <protection locked="0"/>
    </xf>
    <xf numFmtId="3" fontId="3" fillId="6" borderId="0" xfId="0" applyNumberFormat="1" applyFont="1" applyFill="1" applyProtection="1">
      <protection locked="0"/>
    </xf>
    <xf numFmtId="0" fontId="3" fillId="6" borderId="0" xfId="0" applyFont="1" applyFill="1" applyAlignment="1" applyProtection="1">
      <alignment horizontal="center" vertical="center"/>
      <protection locked="0"/>
    </xf>
    <xf numFmtId="0" fontId="14" fillId="2" borderId="0" xfId="0" applyFont="1" applyFill="1" applyAlignment="1">
      <alignment horizontal="center" vertical="center"/>
    </xf>
    <xf numFmtId="0" fontId="8" fillId="5" borderId="2" xfId="0" applyFont="1" applyFill="1" applyBorder="1" applyAlignment="1">
      <alignment horizontal="center" vertical="center"/>
    </xf>
    <xf numFmtId="14" fontId="8" fillId="5" borderId="2" xfId="0" applyNumberFormat="1" applyFont="1" applyFill="1" applyBorder="1" applyAlignment="1">
      <alignment horizontal="center" vertical="center"/>
    </xf>
    <xf numFmtId="1" fontId="8" fillId="5" borderId="2" xfId="0" applyNumberFormat="1" applyFont="1" applyFill="1" applyBorder="1" applyAlignment="1">
      <alignment horizontal="center" vertical="center"/>
    </xf>
    <xf numFmtId="0" fontId="16" fillId="5" borderId="2" xfId="0" applyFont="1" applyFill="1" applyBorder="1" applyAlignment="1">
      <alignment horizontal="center" vertical="center"/>
    </xf>
    <xf numFmtId="1" fontId="16" fillId="5" borderId="2" xfId="0" applyNumberFormat="1" applyFont="1" applyFill="1" applyBorder="1" applyAlignment="1">
      <alignment horizontal="center" vertical="center"/>
    </xf>
    <xf numFmtId="3" fontId="5" fillId="2" borderId="2" xfId="0" applyNumberFormat="1" applyFont="1" applyFill="1" applyBorder="1" applyAlignment="1">
      <alignment vertical="center"/>
    </xf>
    <xf numFmtId="3" fontId="3" fillId="2" borderId="30" xfId="0" applyNumberFormat="1" applyFont="1" applyFill="1" applyBorder="1" applyAlignment="1">
      <alignment vertical="center"/>
    </xf>
    <xf numFmtId="3" fontId="5" fillId="2" borderId="31" xfId="0" applyNumberFormat="1" applyFont="1" applyFill="1" applyBorder="1" applyAlignment="1">
      <alignment horizontal="center" vertical="center"/>
    </xf>
    <xf numFmtId="3" fontId="3" fillId="2" borderId="31" xfId="0" applyNumberFormat="1" applyFont="1" applyFill="1" applyBorder="1" applyAlignment="1">
      <alignment vertical="center"/>
    </xf>
    <xf numFmtId="3" fontId="5" fillId="2" borderId="30" xfId="0" applyNumberFormat="1" applyFont="1" applyFill="1" applyBorder="1" applyAlignment="1">
      <alignment vertical="center"/>
    </xf>
    <xf numFmtId="3" fontId="3" fillId="2" borderId="30" xfId="0" applyNumberFormat="1" applyFont="1" applyFill="1" applyBorder="1" applyAlignment="1">
      <alignment horizontal="center" vertical="center"/>
    </xf>
    <xf numFmtId="0" fontId="3" fillId="4" borderId="0" xfId="0" applyFont="1" applyFill="1" applyProtection="1">
      <protection locked="0"/>
    </xf>
    <xf numFmtId="0" fontId="5" fillId="2" borderId="5" xfId="0" applyFont="1" applyFill="1" applyBorder="1" applyProtection="1">
      <protection locked="0"/>
    </xf>
    <xf numFmtId="0" fontId="5" fillId="2" borderId="10" xfId="0" applyFont="1" applyFill="1" applyBorder="1" applyProtection="1">
      <protection locked="0"/>
    </xf>
    <xf numFmtId="0" fontId="13" fillId="2" borderId="16" xfId="0" applyFont="1" applyFill="1" applyBorder="1" applyAlignment="1" applyProtection="1">
      <alignment horizontal="center" vertical="center" wrapText="1"/>
      <protection locked="0"/>
    </xf>
    <xf numFmtId="0" fontId="13" fillId="2" borderId="2" xfId="0" applyFont="1" applyFill="1" applyBorder="1" applyAlignment="1" applyProtection="1">
      <alignment horizontal="center" vertical="center" wrapText="1"/>
      <protection locked="0"/>
    </xf>
    <xf numFmtId="0" fontId="13" fillId="2" borderId="17" xfId="0" applyFont="1" applyFill="1" applyBorder="1" applyAlignment="1" applyProtection="1">
      <alignment horizontal="center" vertical="center" wrapText="1"/>
      <protection locked="0"/>
    </xf>
    <xf numFmtId="49" fontId="4" fillId="2" borderId="16" xfId="2" applyNumberFormat="1" applyFont="1" applyFill="1" applyBorder="1" applyAlignment="1" applyProtection="1">
      <alignment horizontal="right" vertical="center"/>
      <protection locked="0"/>
    </xf>
    <xf numFmtId="4" fontId="3" fillId="3" borderId="16" xfId="0" applyNumberFormat="1" applyFont="1" applyFill="1" applyBorder="1" applyAlignment="1" applyProtection="1">
      <alignment vertical="center"/>
      <protection locked="0"/>
    </xf>
    <xf numFmtId="4" fontId="3" fillId="3" borderId="2" xfId="0" applyNumberFormat="1" applyFont="1" applyFill="1" applyBorder="1" applyAlignment="1" applyProtection="1">
      <alignment vertical="center"/>
      <protection locked="0"/>
    </xf>
    <xf numFmtId="49" fontId="4" fillId="2" borderId="16" xfId="2" applyNumberFormat="1" applyFont="1" applyFill="1" applyBorder="1" applyAlignment="1" applyProtection="1">
      <alignment vertical="center"/>
      <protection locked="0"/>
    </xf>
    <xf numFmtId="0" fontId="2" fillId="2" borderId="2" xfId="2" applyFont="1" applyFill="1" applyBorder="1" applyAlignment="1" applyProtection="1">
      <alignment horizontal="right" vertical="center" wrapText="1"/>
      <protection locked="0"/>
    </xf>
    <xf numFmtId="4" fontId="3" fillId="2" borderId="16" xfId="0" applyNumberFormat="1" applyFont="1" applyFill="1" applyBorder="1" applyAlignment="1" applyProtection="1">
      <alignment vertical="center"/>
      <protection locked="0"/>
    </xf>
    <xf numFmtId="4" fontId="3" fillId="2" borderId="2" xfId="0" applyNumberFormat="1" applyFont="1" applyFill="1" applyBorder="1" applyAlignment="1" applyProtection="1">
      <alignment vertical="center"/>
      <protection locked="0"/>
    </xf>
    <xf numFmtId="49" fontId="6" fillId="2" borderId="0" xfId="2" applyNumberFormat="1" applyFont="1" applyFill="1" applyAlignment="1" applyProtection="1">
      <alignment horizontal="right" vertical="center"/>
      <protection locked="0"/>
    </xf>
    <xf numFmtId="0" fontId="21" fillId="2" borderId="0" xfId="2" applyFont="1" applyFill="1" applyAlignment="1" applyProtection="1">
      <alignment horizontal="center" vertical="center" wrapText="1"/>
      <protection locked="0"/>
    </xf>
    <xf numFmtId="4" fontId="21" fillId="2" borderId="0" xfId="2" applyNumberFormat="1" applyFont="1" applyFill="1" applyAlignment="1" applyProtection="1">
      <alignment horizontal="right" vertical="center"/>
      <protection locked="0"/>
    </xf>
    <xf numFmtId="4" fontId="19" fillId="2" borderId="0" xfId="0" applyNumberFormat="1" applyFont="1" applyFill="1" applyAlignment="1" applyProtection="1">
      <alignment horizontal="center" vertical="center"/>
      <protection locked="0"/>
    </xf>
    <xf numFmtId="4" fontId="5" fillId="2" borderId="0" xfId="0" applyNumberFormat="1" applyFont="1" applyFill="1" applyAlignment="1" applyProtection="1">
      <alignment vertical="center"/>
      <protection locked="0"/>
    </xf>
    <xf numFmtId="4" fontId="3" fillId="2" borderId="0" xfId="0" applyNumberFormat="1" applyFont="1" applyFill="1" applyProtection="1">
      <protection locked="0"/>
    </xf>
    <xf numFmtId="0" fontId="5" fillId="0" borderId="19" xfId="2" applyFont="1" applyBorder="1" applyAlignment="1" applyProtection="1">
      <alignment vertical="center" wrapText="1"/>
      <protection locked="0"/>
    </xf>
    <xf numFmtId="0" fontId="5" fillId="0" borderId="13" xfId="2" applyFont="1" applyBorder="1" applyAlignment="1" applyProtection="1">
      <alignment horizontal="center" vertical="center" wrapText="1"/>
      <protection locked="0"/>
    </xf>
    <xf numFmtId="0" fontId="3" fillId="4" borderId="0" xfId="0" applyFont="1" applyFill="1" applyAlignment="1" applyProtection="1">
      <alignment vertical="center"/>
      <protection locked="0"/>
    </xf>
    <xf numFmtId="0" fontId="3" fillId="0" borderId="16" xfId="2" applyFont="1" applyBorder="1" applyAlignment="1" applyProtection="1">
      <alignment horizontal="center" vertical="center" wrapText="1"/>
      <protection locked="0"/>
    </xf>
    <xf numFmtId="0" fontId="5" fillId="2" borderId="10" xfId="0" applyFont="1" applyFill="1" applyBorder="1" applyAlignment="1" applyProtection="1">
      <alignment horizontal="center" vertical="center"/>
      <protection locked="0"/>
    </xf>
    <xf numFmtId="0" fontId="3" fillId="0" borderId="21" xfId="2" applyFont="1" applyBorder="1" applyAlignment="1" applyProtection="1">
      <alignment horizontal="center" vertical="center" wrapText="1"/>
      <protection locked="0"/>
    </xf>
    <xf numFmtId="9" fontId="14" fillId="2" borderId="30" xfId="1" applyFont="1" applyFill="1" applyBorder="1" applyAlignment="1" applyProtection="1">
      <alignment horizontal="center" vertical="center"/>
    </xf>
    <xf numFmtId="4" fontId="5" fillId="2" borderId="2" xfId="0" applyNumberFormat="1" applyFont="1" applyFill="1" applyBorder="1" applyAlignment="1">
      <alignment vertical="center"/>
    </xf>
    <xf numFmtId="0" fontId="5" fillId="2" borderId="17" xfId="0" applyFont="1" applyFill="1" applyBorder="1" applyAlignment="1">
      <alignment horizontal="center" vertical="center"/>
    </xf>
    <xf numFmtId="0" fontId="17" fillId="5" borderId="23" xfId="0" applyFont="1" applyFill="1" applyBorder="1" applyAlignment="1" applyProtection="1">
      <alignment vertical="center"/>
      <protection locked="0"/>
    </xf>
    <xf numFmtId="0" fontId="17" fillId="5" borderId="24" xfId="0" applyFont="1" applyFill="1" applyBorder="1" applyAlignment="1" applyProtection="1">
      <alignment horizontal="center" vertical="center"/>
      <protection locked="0"/>
    </xf>
    <xf numFmtId="0" fontId="17" fillId="5" borderId="24" xfId="0" applyFont="1" applyFill="1" applyBorder="1" applyAlignment="1" applyProtection="1">
      <alignment vertical="center"/>
      <protection locked="0"/>
    </xf>
    <xf numFmtId="0" fontId="17" fillId="5" borderId="25" xfId="0" applyFont="1" applyFill="1" applyBorder="1" applyAlignment="1" applyProtection="1">
      <alignment vertical="center"/>
      <protection locked="0"/>
    </xf>
    <xf numFmtId="0" fontId="15" fillId="5" borderId="2" xfId="0" applyFont="1" applyFill="1" applyBorder="1" applyAlignment="1" applyProtection="1">
      <alignment horizontal="center" vertical="center"/>
      <protection locked="0"/>
    </xf>
    <xf numFmtId="0" fontId="19" fillId="9" borderId="0" xfId="0" applyFont="1" applyFill="1" applyAlignment="1" applyProtection="1">
      <alignment horizontal="center" vertical="center"/>
      <protection locked="0"/>
    </xf>
    <xf numFmtId="0" fontId="19" fillId="9" borderId="0" xfId="0" applyFont="1" applyFill="1" applyProtection="1">
      <protection locked="0"/>
    </xf>
    <xf numFmtId="0" fontId="5" fillId="2" borderId="25" xfId="0" applyFont="1" applyFill="1" applyBorder="1" applyAlignment="1" applyProtection="1">
      <alignment vertical="center" wrapText="1"/>
      <protection locked="0"/>
    </xf>
    <xf numFmtId="0" fontId="10" fillId="2" borderId="25" xfId="0" applyFont="1" applyFill="1" applyBorder="1" applyAlignment="1" applyProtection="1">
      <alignment horizontal="left" vertical="center" wrapText="1" indent="1"/>
      <protection locked="0"/>
    </xf>
    <xf numFmtId="0" fontId="10" fillId="2" borderId="25" xfId="0" applyFont="1" applyFill="1" applyBorder="1" applyAlignment="1" applyProtection="1">
      <alignment vertical="center" wrapText="1"/>
      <protection locked="0"/>
    </xf>
    <xf numFmtId="3" fontId="3" fillId="2" borderId="0" xfId="0" applyNumberFormat="1" applyFont="1" applyFill="1" applyProtection="1">
      <protection locked="0"/>
    </xf>
    <xf numFmtId="0" fontId="19" fillId="8" borderId="0" xfId="0" applyFont="1" applyFill="1" applyAlignment="1" applyProtection="1">
      <alignment vertical="center"/>
      <protection locked="0"/>
    </xf>
    <xf numFmtId="0" fontId="3" fillId="8" borderId="0" xfId="0" applyFont="1" applyFill="1" applyAlignment="1" applyProtection="1">
      <alignment horizontal="center" vertical="center"/>
      <protection locked="0"/>
    </xf>
    <xf numFmtId="0" fontId="3" fillId="8" borderId="0" xfId="0" applyFont="1" applyFill="1" applyProtection="1">
      <protection locked="0"/>
    </xf>
    <xf numFmtId="0" fontId="22" fillId="2" borderId="0" xfId="0" applyFont="1" applyFill="1" applyAlignment="1" applyProtection="1">
      <alignment vertical="center" wrapText="1"/>
      <protection locked="0"/>
    </xf>
    <xf numFmtId="0" fontId="6" fillId="2" borderId="0" xfId="0" applyFont="1" applyFill="1" applyAlignment="1" applyProtection="1">
      <alignment horizontal="center" vertical="center"/>
      <protection locked="0"/>
    </xf>
    <xf numFmtId="0" fontId="6" fillId="2" borderId="0" xfId="0" applyFont="1" applyFill="1" applyProtection="1">
      <protection locked="0"/>
    </xf>
    <xf numFmtId="0" fontId="6" fillId="2" borderId="2" xfId="0" applyFont="1" applyFill="1" applyBorder="1" applyAlignment="1" applyProtection="1">
      <alignment vertical="center" wrapText="1"/>
      <protection locked="0"/>
    </xf>
    <xf numFmtId="0" fontId="7" fillId="2" borderId="2" xfId="0" applyFont="1" applyFill="1" applyBorder="1" applyAlignment="1" applyProtection="1">
      <alignment horizontal="center" vertical="center" wrapText="1"/>
      <protection locked="0"/>
    </xf>
    <xf numFmtId="0" fontId="6" fillId="2" borderId="0" xfId="0" applyFont="1" applyFill="1" applyAlignment="1" applyProtection="1">
      <alignment vertical="center" wrapText="1"/>
      <protection locked="0"/>
    </xf>
    <xf numFmtId="3" fontId="3" fillId="3" borderId="30" xfId="0" applyNumberFormat="1" applyFont="1" applyFill="1" applyBorder="1" applyProtection="1">
      <protection locked="0"/>
    </xf>
    <xf numFmtId="0" fontId="21" fillId="2" borderId="0" xfId="0" applyFont="1" applyFill="1" applyAlignment="1" applyProtection="1">
      <alignment horizontal="center" vertical="center" wrapText="1"/>
      <protection locked="0"/>
    </xf>
    <xf numFmtId="0" fontId="3" fillId="2" borderId="2" xfId="0" applyFont="1" applyFill="1" applyBorder="1" applyAlignment="1" applyProtection="1">
      <alignment vertical="center" wrapText="1"/>
      <protection locked="0"/>
    </xf>
    <xf numFmtId="0" fontId="18" fillId="9" borderId="0" xfId="0" applyFont="1" applyFill="1"/>
    <xf numFmtId="0" fontId="17" fillId="5" borderId="25" xfId="0" applyFont="1" applyFill="1" applyBorder="1" applyAlignment="1">
      <alignment horizontal="center" vertical="center"/>
    </xf>
    <xf numFmtId="0" fontId="8" fillId="5" borderId="2" xfId="0" applyFont="1" applyFill="1" applyBorder="1"/>
    <xf numFmtId="3" fontId="5" fillId="2" borderId="30" xfId="0" applyNumberFormat="1" applyFont="1" applyFill="1" applyBorder="1"/>
    <xf numFmtId="3" fontId="3" fillId="2" borderId="30" xfId="0" applyNumberFormat="1" applyFont="1" applyFill="1" applyBorder="1"/>
    <xf numFmtId="49" fontId="4" fillId="2" borderId="56" xfId="2" applyNumberFormat="1" applyFont="1" applyFill="1" applyBorder="1" applyAlignment="1" applyProtection="1">
      <alignment horizontal="right" vertical="center"/>
      <protection locked="0"/>
    </xf>
    <xf numFmtId="0" fontId="3" fillId="2" borderId="5" xfId="0" applyFont="1" applyFill="1" applyBorder="1" applyAlignment="1" applyProtection="1">
      <alignment horizontal="center" vertical="center"/>
      <protection locked="0"/>
    </xf>
    <xf numFmtId="0" fontId="3" fillId="2" borderId="5" xfId="0" applyFont="1" applyFill="1" applyBorder="1" applyProtection="1">
      <protection locked="0"/>
    </xf>
    <xf numFmtId="0" fontId="3" fillId="2" borderId="6" xfId="0" applyFont="1" applyFill="1" applyBorder="1" applyProtection="1">
      <protection locked="0"/>
    </xf>
    <xf numFmtId="0" fontId="3" fillId="2" borderId="8" xfId="0" applyFont="1" applyFill="1" applyBorder="1" applyProtection="1">
      <protection locked="0"/>
    </xf>
    <xf numFmtId="0" fontId="3" fillId="2" borderId="10" xfId="0" applyFont="1" applyFill="1" applyBorder="1" applyAlignment="1" applyProtection="1">
      <alignment horizontal="center" vertical="center"/>
      <protection locked="0"/>
    </xf>
    <xf numFmtId="0" fontId="3" fillId="2" borderId="10" xfId="0" applyFont="1" applyFill="1" applyBorder="1" applyProtection="1">
      <protection locked="0"/>
    </xf>
    <xf numFmtId="0" fontId="3" fillId="2" borderId="11" xfId="0" applyFont="1" applyFill="1" applyBorder="1" applyProtection="1">
      <protection locked="0"/>
    </xf>
    <xf numFmtId="0" fontId="5" fillId="2" borderId="7" xfId="0" applyFont="1" applyFill="1" applyBorder="1" applyAlignment="1" applyProtection="1">
      <alignment vertical="center" wrapText="1"/>
      <protection locked="0"/>
    </xf>
    <xf numFmtId="0" fontId="5" fillId="2" borderId="0" xfId="0" applyFont="1" applyFill="1" applyAlignment="1" applyProtection="1">
      <alignment vertical="center" wrapText="1"/>
      <protection locked="0"/>
    </xf>
    <xf numFmtId="0" fontId="5" fillId="2" borderId="5" xfId="0" applyFont="1" applyFill="1" applyBorder="1" applyAlignment="1" applyProtection="1">
      <alignment horizontal="center" vertical="center"/>
      <protection locked="0"/>
    </xf>
    <xf numFmtId="0" fontId="5" fillId="2" borderId="8" xfId="0" applyFont="1" applyFill="1" applyBorder="1" applyAlignment="1" applyProtection="1">
      <alignment vertical="center" wrapText="1"/>
      <protection locked="0"/>
    </xf>
    <xf numFmtId="0" fontId="5" fillId="2" borderId="5" xfId="0" applyFont="1" applyFill="1" applyBorder="1"/>
    <xf numFmtId="0" fontId="0" fillId="0" borderId="0" xfId="0" applyAlignment="1">
      <alignment horizontal="center"/>
    </xf>
    <xf numFmtId="9" fontId="0" fillId="0" borderId="0" xfId="1" applyFont="1"/>
    <xf numFmtId="9" fontId="0" fillId="0" borderId="0" xfId="0" applyNumberFormat="1"/>
    <xf numFmtId="4" fontId="5" fillId="2" borderId="56" xfId="0" applyNumberFormat="1" applyFont="1" applyFill="1" applyBorder="1" applyAlignment="1">
      <alignment vertical="center"/>
    </xf>
    <xf numFmtId="3" fontId="3" fillId="2" borderId="30" xfId="0" applyNumberFormat="1" applyFont="1" applyFill="1" applyBorder="1" applyAlignment="1" applyProtection="1">
      <alignment vertical="center"/>
      <protection locked="0"/>
    </xf>
    <xf numFmtId="0" fontId="11" fillId="2" borderId="30" xfId="0" applyFont="1" applyFill="1" applyBorder="1" applyAlignment="1" applyProtection="1">
      <alignment horizontal="right" vertical="center" wrapText="1"/>
      <protection locked="0"/>
    </xf>
    <xf numFmtId="0" fontId="11" fillId="2" borderId="30" xfId="0" applyFont="1" applyFill="1" applyBorder="1" applyAlignment="1" applyProtection="1">
      <alignment horizontal="center" vertical="center"/>
      <protection locked="0"/>
    </xf>
    <xf numFmtId="10" fontId="5" fillId="2" borderId="2" xfId="1" applyNumberFormat="1" applyFont="1" applyFill="1" applyBorder="1" applyAlignment="1">
      <alignment horizontal="center" vertical="center" wrapText="1"/>
    </xf>
    <xf numFmtId="0" fontId="6" fillId="2" borderId="0" xfId="0" applyFont="1" applyFill="1"/>
    <xf numFmtId="0" fontId="7" fillId="2" borderId="2" xfId="0" applyFont="1" applyFill="1" applyBorder="1" applyProtection="1">
      <protection locked="0"/>
    </xf>
    <xf numFmtId="4" fontId="11" fillId="3" borderId="30" xfId="0" applyNumberFormat="1" applyFont="1" applyFill="1" applyBorder="1" applyAlignment="1" applyProtection="1">
      <alignment vertical="center" wrapText="1"/>
      <protection locked="0"/>
    </xf>
    <xf numFmtId="0" fontId="0" fillId="2" borderId="0" xfId="0" applyFill="1" applyProtection="1">
      <protection locked="0"/>
    </xf>
    <xf numFmtId="0" fontId="0" fillId="6" borderId="0" xfId="0" applyFill="1" applyProtection="1">
      <protection locked="0"/>
    </xf>
    <xf numFmtId="0" fontId="11" fillId="2" borderId="0" xfId="0" applyFont="1" applyFill="1" applyProtection="1">
      <protection locked="0"/>
    </xf>
    <xf numFmtId="0" fontId="5" fillId="2" borderId="63" xfId="0" applyFont="1" applyFill="1" applyBorder="1" applyAlignment="1" applyProtection="1">
      <alignment vertical="center" wrapText="1"/>
      <protection locked="0"/>
    </xf>
    <xf numFmtId="3" fontId="10" fillId="2" borderId="63" xfId="0" applyNumberFormat="1" applyFont="1" applyFill="1" applyBorder="1" applyAlignment="1" applyProtection="1">
      <alignment vertical="center"/>
      <protection locked="0"/>
    </xf>
    <xf numFmtId="0" fontId="9" fillId="2" borderId="64" xfId="0" applyFont="1" applyFill="1" applyBorder="1" applyAlignment="1" applyProtection="1">
      <alignment vertical="center" wrapText="1"/>
      <protection locked="0"/>
    </xf>
    <xf numFmtId="3" fontId="10" fillId="2" borderId="64" xfId="0" applyNumberFormat="1" applyFont="1" applyFill="1" applyBorder="1" applyAlignment="1" applyProtection="1">
      <alignment vertical="center"/>
      <protection locked="0"/>
    </xf>
    <xf numFmtId="0" fontId="10" fillId="2" borderId="65" xfId="0" applyFont="1" applyFill="1" applyBorder="1" applyAlignment="1" applyProtection="1">
      <alignment vertical="center" wrapText="1"/>
      <protection locked="0"/>
    </xf>
    <xf numFmtId="3" fontId="10" fillId="3" borderId="65" xfId="0" applyNumberFormat="1" applyFont="1" applyFill="1" applyBorder="1" applyAlignment="1" applyProtection="1">
      <alignment vertical="center"/>
      <protection locked="0"/>
    </xf>
    <xf numFmtId="0" fontId="9" fillId="2" borderId="65" xfId="0" applyFont="1" applyFill="1" applyBorder="1" applyAlignment="1" applyProtection="1">
      <alignment vertical="center" wrapText="1"/>
      <protection locked="0"/>
    </xf>
    <xf numFmtId="3" fontId="9" fillId="2" borderId="66" xfId="0" applyNumberFormat="1" applyFont="1" applyFill="1" applyBorder="1" applyAlignment="1">
      <alignment vertical="center"/>
    </xf>
    <xf numFmtId="3" fontId="10" fillId="2" borderId="66" xfId="0" applyNumberFormat="1" applyFont="1" applyFill="1" applyBorder="1" applyAlignment="1" applyProtection="1">
      <alignment vertical="center"/>
      <protection locked="0"/>
    </xf>
    <xf numFmtId="3" fontId="10" fillId="3" borderId="66" xfId="0" applyNumberFormat="1" applyFont="1" applyFill="1" applyBorder="1" applyAlignment="1" applyProtection="1">
      <alignment vertical="center"/>
      <protection locked="0"/>
    </xf>
    <xf numFmtId="0" fontId="9" fillId="2" borderId="66" xfId="0" applyFont="1" applyFill="1" applyBorder="1" applyAlignment="1" applyProtection="1">
      <alignment vertical="center" wrapText="1"/>
      <protection locked="0"/>
    </xf>
    <xf numFmtId="3" fontId="9" fillId="2" borderId="57" xfId="0" applyNumberFormat="1" applyFont="1" applyFill="1" applyBorder="1" applyAlignment="1">
      <alignment vertical="center"/>
    </xf>
    <xf numFmtId="0" fontId="19" fillId="11" borderId="2" xfId="0" applyFont="1" applyFill="1" applyBorder="1" applyAlignment="1" applyProtection="1">
      <alignment vertical="center" wrapText="1"/>
      <protection locked="0"/>
    </xf>
    <xf numFmtId="3" fontId="5" fillId="11" borderId="2" xfId="0" applyNumberFormat="1" applyFont="1" applyFill="1" applyBorder="1" applyAlignment="1">
      <alignment vertical="center"/>
    </xf>
    <xf numFmtId="0" fontId="5" fillId="2" borderId="64" xfId="0" applyFont="1" applyFill="1" applyBorder="1" applyAlignment="1" applyProtection="1">
      <alignment vertical="center" wrapText="1"/>
      <protection locked="0"/>
    </xf>
    <xf numFmtId="3" fontId="10" fillId="2" borderId="65" xfId="0" applyNumberFormat="1" applyFont="1" applyFill="1" applyBorder="1" applyAlignment="1" applyProtection="1">
      <alignment vertical="center"/>
      <protection locked="0"/>
    </xf>
    <xf numFmtId="3" fontId="9" fillId="2" borderId="65" xfId="0" applyNumberFormat="1" applyFont="1" applyFill="1" applyBorder="1" applyAlignment="1">
      <alignment vertical="center"/>
    </xf>
    <xf numFmtId="0" fontId="10" fillId="2" borderId="66" xfId="0" applyFont="1" applyFill="1" applyBorder="1" applyAlignment="1" applyProtection="1">
      <alignment vertical="center" wrapText="1"/>
      <protection locked="0"/>
    </xf>
    <xf numFmtId="0" fontId="19" fillId="12" borderId="2" xfId="0" applyFont="1" applyFill="1" applyBorder="1" applyAlignment="1" applyProtection="1">
      <alignment vertical="center" wrapText="1"/>
      <protection locked="0"/>
    </xf>
    <xf numFmtId="3" fontId="5" fillId="2" borderId="65" xfId="0" applyNumberFormat="1" applyFont="1" applyFill="1" applyBorder="1" applyAlignment="1">
      <alignment vertical="center"/>
    </xf>
    <xf numFmtId="3" fontId="10" fillId="2" borderId="65" xfId="0" applyNumberFormat="1" applyFont="1" applyFill="1" applyBorder="1" applyAlignment="1">
      <alignment vertical="center"/>
    </xf>
    <xf numFmtId="0" fontId="10" fillId="2" borderId="64" xfId="0" applyFont="1" applyFill="1" applyBorder="1" applyAlignment="1" applyProtection="1">
      <alignment vertical="center" wrapText="1"/>
      <protection locked="0"/>
    </xf>
    <xf numFmtId="0" fontId="9" fillId="2" borderId="0" xfId="0" applyFont="1" applyFill="1" applyAlignment="1" applyProtection="1">
      <alignment vertical="center" wrapText="1"/>
      <protection locked="0"/>
    </xf>
    <xf numFmtId="3" fontId="5" fillId="2" borderId="0" xfId="0" applyNumberFormat="1" applyFont="1" applyFill="1" applyAlignment="1" applyProtection="1">
      <alignment vertical="center"/>
      <protection locked="0"/>
    </xf>
    <xf numFmtId="0" fontId="11" fillId="2" borderId="2"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protection locked="0"/>
    </xf>
    <xf numFmtId="0" fontId="9" fillId="2" borderId="63" xfId="0" applyFont="1" applyFill="1" applyBorder="1" applyAlignment="1" applyProtection="1">
      <alignment vertical="center" wrapText="1"/>
      <protection locked="0"/>
    </xf>
    <xf numFmtId="3" fontId="9" fillId="2" borderId="63" xfId="0" applyNumberFormat="1" applyFont="1" applyFill="1" applyBorder="1" applyAlignment="1">
      <alignment vertical="center"/>
    </xf>
    <xf numFmtId="3" fontId="10" fillId="3" borderId="57" xfId="0" applyNumberFormat="1" applyFont="1" applyFill="1" applyBorder="1" applyAlignment="1" applyProtection="1">
      <alignment vertical="center"/>
      <protection locked="0"/>
    </xf>
    <xf numFmtId="0" fontId="9" fillId="2" borderId="2" xfId="0" applyFont="1" applyFill="1" applyBorder="1" applyAlignment="1" applyProtection="1">
      <alignment vertical="center" wrapText="1"/>
      <protection locked="0"/>
    </xf>
    <xf numFmtId="3" fontId="3" fillId="0" borderId="30" xfId="0" applyNumberFormat="1" applyFont="1" applyBorder="1" applyAlignment="1" applyProtection="1">
      <alignment vertical="center"/>
      <protection locked="0"/>
    </xf>
    <xf numFmtId="0" fontId="10" fillId="2" borderId="50" xfId="0" applyFont="1" applyFill="1" applyBorder="1" applyAlignment="1" applyProtection="1">
      <alignment vertical="center" wrapText="1"/>
      <protection locked="0"/>
    </xf>
    <xf numFmtId="0" fontId="10" fillId="2" borderId="24" xfId="0" applyFont="1" applyFill="1" applyBorder="1" applyAlignment="1" applyProtection="1">
      <alignment horizontal="right" vertical="center" wrapText="1"/>
      <protection locked="0"/>
    </xf>
    <xf numFmtId="3" fontId="3" fillId="0" borderId="30" xfId="0" applyNumberFormat="1" applyFont="1" applyBorder="1" applyAlignment="1">
      <alignment vertical="center"/>
    </xf>
    <xf numFmtId="3" fontId="3" fillId="0" borderId="30" xfId="0" applyNumberFormat="1" applyFont="1" applyBorder="1" applyAlignment="1" applyProtection="1">
      <alignment horizontal="center" vertical="center"/>
      <protection locked="0"/>
    </xf>
    <xf numFmtId="3" fontId="0" fillId="6" borderId="0" xfId="0" applyNumberFormat="1" applyFill="1" applyProtection="1">
      <protection locked="0"/>
    </xf>
    <xf numFmtId="165" fontId="7" fillId="2" borderId="30" xfId="0" applyNumberFormat="1" applyFont="1" applyFill="1" applyBorder="1" applyAlignment="1">
      <alignment horizontal="center" vertical="center"/>
    </xf>
    <xf numFmtId="166" fontId="5" fillId="2" borderId="0" xfId="0" applyNumberFormat="1" applyFont="1" applyFill="1" applyProtection="1">
      <protection locked="0"/>
    </xf>
    <xf numFmtId="0" fontId="8" fillId="5" borderId="36"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27" xfId="0" applyFont="1" applyFill="1" applyBorder="1" applyAlignment="1" applyProtection="1">
      <alignment horizontal="center" vertical="center"/>
      <protection locked="0"/>
    </xf>
    <xf numFmtId="4" fontId="3" fillId="2" borderId="56" xfId="0" applyNumberFormat="1" applyFont="1" applyFill="1" applyBorder="1" applyAlignment="1">
      <alignment horizontal="center" vertical="center"/>
    </xf>
    <xf numFmtId="4" fontId="3" fillId="2" borderId="24" xfId="0" applyNumberFormat="1" applyFont="1" applyFill="1" applyBorder="1" applyAlignment="1">
      <alignment horizontal="center" vertical="center"/>
    </xf>
    <xf numFmtId="4" fontId="3" fillId="2" borderId="62" xfId="0" applyNumberFormat="1" applyFont="1" applyFill="1" applyBorder="1" applyAlignment="1">
      <alignment horizontal="center" vertical="center"/>
    </xf>
    <xf numFmtId="4" fontId="8" fillId="5" borderId="1" xfId="2" applyNumberFormat="1" applyFont="1" applyFill="1" applyBorder="1" applyAlignment="1" applyProtection="1">
      <alignment horizontal="center" vertical="center" wrapText="1"/>
      <protection locked="0"/>
    </xf>
    <xf numFmtId="49" fontId="2" fillId="2" borderId="68" xfId="2" applyNumberFormat="1" applyFont="1" applyFill="1" applyBorder="1" applyAlignment="1" applyProtection="1">
      <alignment vertical="center"/>
      <protection locked="0"/>
    </xf>
    <xf numFmtId="4" fontId="7" fillId="2" borderId="2" xfId="2" applyNumberFormat="1" applyFont="1" applyFill="1" applyBorder="1" applyAlignment="1" applyProtection="1">
      <alignment vertical="center"/>
      <protection locked="0"/>
    </xf>
    <xf numFmtId="0" fontId="4" fillId="2" borderId="0" xfId="2" applyFont="1" applyFill="1" applyAlignment="1" applyProtection="1">
      <alignment vertical="center" wrapText="1"/>
      <protection locked="0"/>
    </xf>
    <xf numFmtId="49" fontId="2" fillId="2" borderId="0" xfId="2" applyNumberFormat="1" applyFont="1" applyFill="1" applyAlignment="1" applyProtection="1">
      <alignment vertical="center"/>
      <protection locked="0"/>
    </xf>
    <xf numFmtId="4" fontId="7" fillId="2" borderId="17" xfId="2" applyNumberFormat="1" applyFont="1" applyFill="1" applyBorder="1" applyAlignment="1" applyProtection="1">
      <alignment vertical="center"/>
      <protection locked="0"/>
    </xf>
    <xf numFmtId="4" fontId="2" fillId="2" borderId="16" xfId="2" applyNumberFormat="1" applyFont="1" applyFill="1" applyBorder="1" applyAlignment="1">
      <alignment horizontal="right" vertical="center"/>
    </xf>
    <xf numFmtId="4" fontId="7" fillId="2" borderId="69" xfId="2" applyNumberFormat="1" applyFont="1" applyFill="1" applyBorder="1" applyAlignment="1" applyProtection="1">
      <alignment vertical="center"/>
      <protection locked="0"/>
    </xf>
    <xf numFmtId="0" fontId="10" fillId="2" borderId="2" xfId="0" applyFont="1" applyFill="1" applyBorder="1" applyAlignment="1" applyProtection="1">
      <alignment horizontal="right" vertical="center"/>
      <protection locked="0"/>
    </xf>
    <xf numFmtId="0" fontId="10" fillId="2" borderId="1" xfId="0" applyFont="1" applyFill="1" applyBorder="1" applyAlignment="1" applyProtection="1">
      <alignment vertical="center"/>
      <protection locked="0"/>
    </xf>
    <xf numFmtId="4" fontId="5" fillId="2" borderId="30" xfId="0" applyNumberFormat="1" applyFont="1" applyFill="1" applyBorder="1" applyAlignment="1">
      <alignment vertical="center"/>
    </xf>
    <xf numFmtId="0" fontId="5" fillId="2" borderId="0" xfId="0" applyFont="1" applyFill="1" applyAlignment="1" applyProtection="1">
      <alignment horizontal="center" vertical="center" wrapText="1"/>
      <protection locked="0"/>
    </xf>
    <xf numFmtId="4" fontId="5" fillId="2" borderId="0" xfId="0" applyNumberFormat="1" applyFont="1" applyFill="1" applyAlignment="1">
      <alignment vertical="center"/>
    </xf>
    <xf numFmtId="0" fontId="27" fillId="2" borderId="25" xfId="0" applyFont="1" applyFill="1" applyBorder="1" applyAlignment="1" applyProtection="1">
      <alignment vertical="center" wrapText="1"/>
      <protection locked="0"/>
    </xf>
    <xf numFmtId="0" fontId="28" fillId="2" borderId="2" xfId="0" applyFont="1" applyFill="1" applyBorder="1" applyAlignment="1" applyProtection="1">
      <alignment horizontal="center" vertical="center"/>
      <protection locked="0"/>
    </xf>
    <xf numFmtId="0" fontId="28" fillId="2" borderId="0" xfId="0" applyFont="1" applyFill="1" applyProtection="1">
      <protection locked="0"/>
    </xf>
    <xf numFmtId="0" fontId="28" fillId="2" borderId="30" xfId="0" applyFont="1" applyFill="1" applyBorder="1" applyAlignment="1" applyProtection="1">
      <alignment horizontal="center" vertical="center"/>
      <protection locked="0"/>
    </xf>
    <xf numFmtId="3" fontId="28" fillId="3" borderId="30" xfId="0" applyNumberFormat="1" applyFont="1" applyFill="1" applyBorder="1" applyAlignment="1" applyProtection="1">
      <alignment vertical="center"/>
      <protection locked="0"/>
    </xf>
    <xf numFmtId="0" fontId="3" fillId="3" borderId="58" xfId="0" applyFont="1" applyFill="1" applyBorder="1"/>
    <xf numFmtId="0" fontId="2" fillId="9" borderId="23" xfId="0" applyFont="1" applyFill="1" applyBorder="1" applyAlignment="1">
      <alignment vertical="center" wrapText="1"/>
    </xf>
    <xf numFmtId="0" fontId="2" fillId="2" borderId="44" xfId="0" applyFont="1" applyFill="1" applyBorder="1" applyAlignment="1">
      <alignment vertical="center" wrapText="1"/>
    </xf>
    <xf numFmtId="0" fontId="2" fillId="2" borderId="38" xfId="0" applyFont="1" applyFill="1" applyBorder="1" applyAlignment="1">
      <alignment horizontal="left" vertical="top" wrapText="1"/>
    </xf>
    <xf numFmtId="0" fontId="2" fillId="2" borderId="50" xfId="0" applyFont="1" applyFill="1" applyBorder="1" applyAlignment="1">
      <alignment horizontal="left" vertical="top" wrapText="1"/>
    </xf>
    <xf numFmtId="0" fontId="3" fillId="2" borderId="55" xfId="0" applyFont="1" applyFill="1" applyBorder="1" applyAlignment="1">
      <alignment vertical="top" wrapText="1"/>
    </xf>
    <xf numFmtId="9" fontId="5" fillId="3" borderId="30" xfId="1" applyFont="1" applyFill="1" applyBorder="1" applyAlignment="1" applyProtection="1">
      <alignment horizontal="center" vertical="center"/>
      <protection locked="0"/>
    </xf>
    <xf numFmtId="4" fontId="5" fillId="2" borderId="2" xfId="0" applyNumberFormat="1" applyFont="1" applyFill="1" applyBorder="1" applyAlignment="1">
      <alignment horizontal="center" vertical="center"/>
    </xf>
    <xf numFmtId="4" fontId="5" fillId="2" borderId="1" xfId="0" applyNumberFormat="1" applyFont="1" applyFill="1" applyBorder="1" applyAlignment="1">
      <alignment vertical="center"/>
    </xf>
    <xf numFmtId="0" fontId="5" fillId="2" borderId="70" xfId="0" applyFont="1" applyFill="1" applyBorder="1" applyAlignment="1">
      <alignment horizontal="center" vertical="center"/>
    </xf>
    <xf numFmtId="49" fontId="7" fillId="2" borderId="2" xfId="2" applyNumberFormat="1" applyFont="1" applyFill="1" applyBorder="1" applyAlignment="1" applyProtection="1">
      <alignment horizontal="center" vertical="center"/>
      <protection locked="0"/>
    </xf>
    <xf numFmtId="49" fontId="2" fillId="2" borderId="2" xfId="2" applyNumberFormat="1" applyFont="1" applyFill="1" applyBorder="1" applyAlignment="1" applyProtection="1">
      <alignment vertical="center"/>
      <protection locked="0"/>
    </xf>
    <xf numFmtId="0" fontId="5" fillId="2" borderId="2" xfId="0" applyFont="1" applyFill="1" applyBorder="1" applyAlignment="1">
      <alignment horizontal="center" vertical="center"/>
    </xf>
    <xf numFmtId="4" fontId="3" fillId="3" borderId="72" xfId="0" applyNumberFormat="1" applyFont="1" applyFill="1" applyBorder="1" applyAlignment="1" applyProtection="1">
      <alignment vertical="center"/>
      <protection locked="0"/>
    </xf>
    <xf numFmtId="4" fontId="3" fillId="3" borderId="1" xfId="0" applyNumberFormat="1" applyFont="1" applyFill="1" applyBorder="1" applyAlignment="1" applyProtection="1">
      <alignment vertical="center"/>
      <protection locked="0"/>
    </xf>
    <xf numFmtId="4" fontId="5" fillId="2" borderId="73" xfId="0" applyNumberFormat="1" applyFont="1" applyFill="1" applyBorder="1" applyAlignment="1">
      <alignment vertical="center"/>
    </xf>
    <xf numFmtId="4" fontId="5" fillId="2" borderId="13" xfId="0" applyNumberFormat="1" applyFont="1" applyFill="1" applyBorder="1" applyAlignment="1">
      <alignment vertical="center"/>
    </xf>
    <xf numFmtId="0" fontId="5" fillId="2" borderId="20" xfId="0" applyFont="1" applyFill="1" applyBorder="1" applyAlignment="1">
      <alignment horizontal="center" vertical="center"/>
    </xf>
    <xf numFmtId="0" fontId="29" fillId="2" borderId="21" xfId="0" applyFont="1" applyFill="1" applyBorder="1" applyAlignment="1" applyProtection="1">
      <alignment vertical="center" wrapText="1"/>
      <protection locked="0"/>
    </xf>
    <xf numFmtId="4" fontId="5" fillId="3" borderId="22" xfId="2" applyNumberFormat="1" applyFont="1" applyFill="1" applyBorder="1" applyAlignment="1" applyProtection="1">
      <alignment horizontal="right" vertical="center"/>
      <protection locked="0"/>
    </xf>
    <xf numFmtId="0" fontId="5" fillId="2" borderId="7" xfId="0" applyFont="1" applyFill="1" applyBorder="1" applyAlignment="1">
      <alignment horizontal="left"/>
    </xf>
    <xf numFmtId="0" fontId="5" fillId="2" borderId="0" xfId="0" applyFont="1" applyFill="1" applyAlignment="1">
      <alignment horizontal="left"/>
    </xf>
    <xf numFmtId="0" fontId="5" fillId="2" borderId="7"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8" xfId="0" applyFont="1" applyFill="1" applyBorder="1" applyAlignment="1">
      <alignment horizontal="left" vertical="center" wrapText="1"/>
    </xf>
    <xf numFmtId="0" fontId="5" fillId="2" borderId="4" xfId="0" applyFont="1" applyFill="1" applyBorder="1" applyAlignment="1">
      <alignment horizontal="left"/>
    </xf>
    <xf numFmtId="0" fontId="5" fillId="2" borderId="5" xfId="0" applyFont="1" applyFill="1" applyBorder="1" applyAlignment="1">
      <alignment horizontal="left"/>
    </xf>
    <xf numFmtId="0" fontId="5" fillId="2" borderId="6" xfId="0" applyFont="1" applyFill="1" applyBorder="1" applyAlignment="1">
      <alignment horizontal="left"/>
    </xf>
    <xf numFmtId="0" fontId="3" fillId="2" borderId="2" xfId="0" applyFont="1" applyFill="1" applyBorder="1" applyAlignment="1">
      <alignment horizontal="left" vertical="center" wrapText="1"/>
    </xf>
    <xf numFmtId="0" fontId="6" fillId="2" borderId="44" xfId="0" applyFont="1" applyFill="1" applyBorder="1" applyAlignment="1">
      <alignment horizontal="left" vertical="center" wrapText="1"/>
    </xf>
    <xf numFmtId="0" fontId="6" fillId="2" borderId="38" xfId="0" applyFont="1" applyFill="1" applyBorder="1" applyAlignment="1">
      <alignment horizontal="left" vertical="center" wrapText="1"/>
    </xf>
    <xf numFmtId="0" fontId="6" fillId="2" borderId="50" xfId="0" applyFont="1" applyFill="1" applyBorder="1" applyAlignment="1">
      <alignment horizontal="left" vertical="center" wrapText="1"/>
    </xf>
    <xf numFmtId="0" fontId="6" fillId="2" borderId="45"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43" xfId="0" applyFont="1" applyFill="1" applyBorder="1" applyAlignment="1">
      <alignment horizontal="left" vertical="center" wrapText="1"/>
    </xf>
    <xf numFmtId="0" fontId="6" fillId="2" borderId="55" xfId="0" applyFont="1" applyFill="1" applyBorder="1" applyAlignment="1">
      <alignment horizontal="left" vertical="center" wrapText="1"/>
    </xf>
    <xf numFmtId="0" fontId="6" fillId="2" borderId="26" xfId="0" applyFont="1" applyFill="1" applyBorder="1" applyAlignment="1">
      <alignment horizontal="left" vertical="center" wrapText="1"/>
    </xf>
    <xf numFmtId="0" fontId="6" fillId="2" borderId="49" xfId="0" applyFont="1" applyFill="1" applyBorder="1" applyAlignment="1">
      <alignment horizontal="left" vertical="center" wrapText="1"/>
    </xf>
    <xf numFmtId="0" fontId="3" fillId="2" borderId="44" xfId="0" applyFont="1" applyFill="1" applyBorder="1" applyAlignment="1">
      <alignment horizontal="left" vertical="center" wrapText="1"/>
    </xf>
    <xf numFmtId="0" fontId="3" fillId="2" borderId="38" xfId="0" applyFont="1" applyFill="1" applyBorder="1" applyAlignment="1">
      <alignment horizontal="left" vertical="center" wrapText="1"/>
    </xf>
    <xf numFmtId="0" fontId="3" fillId="2" borderId="50" xfId="0" applyFont="1" applyFill="1" applyBorder="1" applyAlignment="1">
      <alignment horizontal="left" vertical="center" wrapText="1"/>
    </xf>
    <xf numFmtId="0" fontId="3" fillId="2" borderId="55"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3" fillId="2" borderId="49" xfId="0" applyFont="1" applyFill="1" applyBorder="1" applyAlignment="1">
      <alignment horizontal="left" vertical="center" wrapText="1"/>
    </xf>
    <xf numFmtId="0" fontId="3" fillId="2" borderId="45"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43" xfId="0" applyFont="1" applyFill="1" applyBorder="1" applyAlignment="1">
      <alignment horizontal="left" vertical="center" wrapText="1"/>
    </xf>
    <xf numFmtId="0" fontId="5" fillId="2" borderId="7" xfId="0" applyFont="1" applyFill="1" applyBorder="1" applyAlignment="1" applyProtection="1">
      <alignment horizontal="left" vertical="center" wrapText="1"/>
      <protection locked="0"/>
    </xf>
    <xf numFmtId="0" fontId="5" fillId="2" borderId="0" xfId="0" applyFont="1" applyFill="1" applyAlignment="1" applyProtection="1">
      <alignment horizontal="left" vertical="center" wrapText="1"/>
      <protection locked="0"/>
    </xf>
    <xf numFmtId="0" fontId="5" fillId="2" borderId="8" xfId="0" applyFont="1" applyFill="1" applyBorder="1" applyAlignment="1" applyProtection="1">
      <alignment horizontal="left" vertical="center" wrapText="1"/>
      <protection locked="0"/>
    </xf>
    <xf numFmtId="0" fontId="5" fillId="7" borderId="23" xfId="0" applyFont="1" applyFill="1" applyBorder="1" applyAlignment="1" applyProtection="1">
      <alignment horizontal="left" vertical="center" wrapText="1"/>
      <protection locked="0"/>
    </xf>
    <xf numFmtId="0" fontId="5" fillId="7" borderId="24" xfId="0" applyFont="1" applyFill="1" applyBorder="1" applyAlignment="1" applyProtection="1">
      <alignment horizontal="left" vertical="center" wrapText="1"/>
      <protection locked="0"/>
    </xf>
    <xf numFmtId="0" fontId="5" fillId="7" borderId="25" xfId="0" applyFont="1" applyFill="1" applyBorder="1" applyAlignment="1" applyProtection="1">
      <alignment horizontal="left" vertical="center" wrapText="1"/>
      <protection locked="0"/>
    </xf>
    <xf numFmtId="0" fontId="5" fillId="2" borderId="23" xfId="0" applyFont="1" applyFill="1" applyBorder="1" applyAlignment="1" applyProtection="1">
      <alignment horizontal="center" vertical="center"/>
      <protection locked="0"/>
    </xf>
    <xf numFmtId="0" fontId="5" fillId="2" borderId="24"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protection locked="0"/>
    </xf>
    <xf numFmtId="0" fontId="17" fillId="5" borderId="23" xfId="0" applyFont="1" applyFill="1" applyBorder="1" applyAlignment="1" applyProtection="1">
      <alignment horizontal="center" vertical="center"/>
      <protection locked="0"/>
    </xf>
    <xf numFmtId="0" fontId="17" fillId="5" borderId="24" xfId="0" applyFont="1" applyFill="1" applyBorder="1" applyAlignment="1" applyProtection="1">
      <alignment horizontal="center" vertical="center"/>
      <protection locked="0"/>
    </xf>
    <xf numFmtId="0" fontId="17" fillId="5" borderId="25" xfId="0" applyFont="1" applyFill="1" applyBorder="1" applyAlignment="1" applyProtection="1">
      <alignment horizontal="center" vertical="center"/>
      <protection locked="0"/>
    </xf>
    <xf numFmtId="0" fontId="5" fillId="3" borderId="33" xfId="0" applyFont="1" applyFill="1" applyBorder="1" applyAlignment="1" applyProtection="1">
      <alignment horizontal="center" vertical="center"/>
      <protection locked="0"/>
    </xf>
    <xf numFmtId="0" fontId="5" fillId="3" borderId="35" xfId="0" applyFont="1" applyFill="1" applyBorder="1" applyAlignment="1" applyProtection="1">
      <alignment horizontal="center" vertical="center"/>
      <protection locked="0"/>
    </xf>
    <xf numFmtId="0" fontId="5" fillId="3" borderId="34" xfId="0" applyFont="1" applyFill="1" applyBorder="1" applyAlignment="1" applyProtection="1">
      <alignment horizontal="center" vertical="center"/>
      <protection locked="0"/>
    </xf>
    <xf numFmtId="0" fontId="3" fillId="3" borderId="33" xfId="0" applyFont="1" applyFill="1" applyBorder="1" applyAlignment="1" applyProtection="1">
      <alignment horizontal="center" vertical="center"/>
      <protection locked="0"/>
    </xf>
    <xf numFmtId="0" fontId="3" fillId="3" borderId="35" xfId="0" applyFont="1" applyFill="1" applyBorder="1" applyAlignment="1" applyProtection="1">
      <alignment horizontal="center" vertical="center"/>
      <protection locked="0"/>
    </xf>
    <xf numFmtId="0" fontId="3" fillId="3" borderId="34" xfId="0" applyFont="1" applyFill="1" applyBorder="1" applyAlignment="1" applyProtection="1">
      <alignment horizontal="center" vertical="center"/>
      <protection locked="0"/>
    </xf>
    <xf numFmtId="0" fontId="20" fillId="2" borderId="0" xfId="0" applyFont="1" applyFill="1" applyAlignment="1" applyProtection="1">
      <alignment horizontal="left" vertical="center" wrapText="1"/>
      <protection locked="0"/>
    </xf>
    <xf numFmtId="4" fontId="10" fillId="2" borderId="0" xfId="0" applyNumberFormat="1" applyFont="1" applyFill="1" applyAlignment="1">
      <alignment horizontal="left" vertical="top" wrapText="1"/>
    </xf>
    <xf numFmtId="0" fontId="10" fillId="2" borderId="54" xfId="0" applyFont="1" applyFill="1" applyBorder="1" applyAlignment="1">
      <alignment horizontal="left" vertical="top" wrapText="1"/>
    </xf>
    <xf numFmtId="0" fontId="10" fillId="2" borderId="53" xfId="0" applyFont="1" applyFill="1" applyBorder="1" applyAlignment="1">
      <alignment horizontal="left" vertical="top" wrapText="1"/>
    </xf>
    <xf numFmtId="4" fontId="2" fillId="2" borderId="47" xfId="0" applyNumberFormat="1" applyFont="1" applyFill="1" applyBorder="1" applyAlignment="1">
      <alignment horizontal="center" vertical="center" wrapText="1"/>
    </xf>
    <xf numFmtId="4" fontId="2" fillId="2" borderId="51" xfId="0" applyNumberFormat="1" applyFont="1" applyFill="1" applyBorder="1" applyAlignment="1">
      <alignment horizontal="center" vertical="center" wrapText="1"/>
    </xf>
    <xf numFmtId="4" fontId="2" fillId="2" borderId="52" xfId="0" applyNumberFormat="1" applyFont="1" applyFill="1" applyBorder="1" applyAlignment="1">
      <alignment horizontal="center" vertical="center" wrapText="1"/>
    </xf>
    <xf numFmtId="0" fontId="2" fillId="9" borderId="24" xfId="0" applyFont="1" applyFill="1" applyBorder="1" applyAlignment="1">
      <alignment horizontal="left" vertical="center" wrapText="1"/>
    </xf>
    <xf numFmtId="0" fontId="2" fillId="9" borderId="25" xfId="0" applyFont="1" applyFill="1" applyBorder="1" applyAlignment="1">
      <alignment horizontal="left" vertical="center" wrapText="1"/>
    </xf>
    <xf numFmtId="0" fontId="10" fillId="2" borderId="0" xfId="0" applyFont="1" applyFill="1" applyAlignment="1">
      <alignment horizontal="left" vertical="top" wrapText="1"/>
    </xf>
    <xf numFmtId="0" fontId="3" fillId="2" borderId="0" xfId="0" applyFont="1" applyFill="1" applyAlignment="1">
      <alignment horizontal="left" vertical="top" wrapText="1"/>
    </xf>
    <xf numFmtId="0" fontId="2" fillId="2" borderId="0" xfId="0" applyFont="1" applyFill="1" applyAlignment="1">
      <alignment horizontal="left" vertical="top" wrapText="1"/>
    </xf>
    <xf numFmtId="0" fontId="2" fillId="9" borderId="24" xfId="0" applyFont="1" applyFill="1" applyBorder="1" applyAlignment="1">
      <alignment horizontal="left" vertical="top" wrapText="1"/>
    </xf>
    <xf numFmtId="0" fontId="2" fillId="9" borderId="25" xfId="0" applyFont="1" applyFill="1" applyBorder="1" applyAlignment="1">
      <alignment horizontal="left" vertical="top" wrapText="1"/>
    </xf>
    <xf numFmtId="0" fontId="10" fillId="2" borderId="43" xfId="0" applyFont="1" applyFill="1" applyBorder="1" applyAlignment="1">
      <alignment horizontal="left" vertical="top" wrapText="1"/>
    </xf>
    <xf numFmtId="4" fontId="2" fillId="2" borderId="0" xfId="0" applyNumberFormat="1" applyFont="1" applyFill="1" applyAlignment="1">
      <alignment horizontal="left" vertical="top" wrapText="1"/>
    </xf>
    <xf numFmtId="4" fontId="10" fillId="2" borderId="43" xfId="0" applyNumberFormat="1" applyFont="1" applyFill="1" applyBorder="1" applyAlignment="1">
      <alignment horizontal="left" vertical="top"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8" fillId="5" borderId="4" xfId="0" applyFont="1" applyFill="1" applyBorder="1" applyAlignment="1" applyProtection="1">
      <alignment horizontal="center" vertical="center"/>
      <protection locked="0"/>
    </xf>
    <xf numFmtId="0" fontId="8" fillId="5" borderId="5" xfId="0" applyFont="1" applyFill="1" applyBorder="1" applyAlignment="1" applyProtection="1">
      <alignment horizontal="center" vertical="center"/>
      <protection locked="0"/>
    </xf>
    <xf numFmtId="0" fontId="8" fillId="5" borderId="6" xfId="0" applyFont="1" applyFill="1" applyBorder="1" applyAlignment="1" applyProtection="1">
      <alignment horizontal="center" vertical="center"/>
      <protection locked="0"/>
    </xf>
    <xf numFmtId="0" fontId="8" fillId="5" borderId="36"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27" xfId="0" applyFont="1" applyFill="1" applyBorder="1" applyAlignment="1" applyProtection="1">
      <alignment horizontal="center" vertical="center"/>
      <protection locked="0"/>
    </xf>
    <xf numFmtId="4" fontId="8" fillId="5" borderId="14" xfId="2" applyNumberFormat="1" applyFont="1" applyFill="1" applyBorder="1" applyAlignment="1" applyProtection="1">
      <alignment horizontal="center" vertical="center" wrapText="1"/>
      <protection locked="0"/>
    </xf>
    <xf numFmtId="4" fontId="8" fillId="5" borderId="67" xfId="2" applyNumberFormat="1" applyFont="1" applyFill="1" applyBorder="1" applyAlignment="1" applyProtection="1">
      <alignment horizontal="center" vertical="center" wrapText="1"/>
      <protection locked="0"/>
    </xf>
    <xf numFmtId="0" fontId="2" fillId="2" borderId="3" xfId="2" applyFont="1" applyFill="1" applyBorder="1" applyAlignment="1" applyProtection="1">
      <alignment horizontal="left" vertical="center"/>
      <protection locked="0"/>
    </xf>
    <xf numFmtId="0" fontId="4" fillId="2" borderId="3" xfId="2" applyFont="1" applyFill="1" applyBorder="1" applyAlignment="1" applyProtection="1">
      <alignment horizontal="left" vertical="center"/>
      <protection locked="0"/>
    </xf>
    <xf numFmtId="0" fontId="4" fillId="2" borderId="15" xfId="2" applyFont="1" applyFill="1" applyBorder="1" applyAlignment="1" applyProtection="1">
      <alignment horizontal="left" vertical="center"/>
      <protection locked="0"/>
    </xf>
    <xf numFmtId="0" fontId="2" fillId="2" borderId="2" xfId="2" applyFont="1" applyFill="1" applyBorder="1" applyAlignment="1" applyProtection="1">
      <alignment horizontal="left" vertical="center"/>
      <protection locked="0"/>
    </xf>
    <xf numFmtId="0" fontId="4" fillId="2" borderId="2" xfId="2" applyFont="1" applyFill="1" applyBorder="1" applyAlignment="1" applyProtection="1">
      <alignment horizontal="left" vertical="center"/>
      <protection locked="0"/>
    </xf>
    <xf numFmtId="0" fontId="4" fillId="2" borderId="17" xfId="2" applyFont="1" applyFill="1" applyBorder="1" applyAlignment="1" applyProtection="1">
      <alignment horizontal="left" vertical="center"/>
      <protection locked="0"/>
    </xf>
    <xf numFmtId="4" fontId="8" fillId="5" borderId="12" xfId="2" applyNumberFormat="1" applyFont="1" applyFill="1" applyBorder="1" applyAlignment="1" applyProtection="1">
      <alignment horizontal="center" vertical="center" wrapText="1"/>
      <protection locked="0"/>
    </xf>
    <xf numFmtId="4" fontId="8" fillId="5" borderId="57" xfId="2" applyNumberFormat="1" applyFont="1" applyFill="1" applyBorder="1" applyAlignment="1" applyProtection="1">
      <alignment horizontal="center" vertical="center" wrapText="1"/>
      <protection locked="0"/>
    </xf>
    <xf numFmtId="4" fontId="3" fillId="2" borderId="23" xfId="0" applyNumberFormat="1" applyFont="1" applyFill="1" applyBorder="1" applyAlignment="1" applyProtection="1">
      <alignment horizontal="center" vertical="center"/>
      <protection locked="0"/>
    </xf>
    <xf numFmtId="4" fontId="3" fillId="2" borderId="24" xfId="0" applyNumberFormat="1" applyFont="1" applyFill="1" applyBorder="1" applyAlignment="1" applyProtection="1">
      <alignment horizontal="center" vertical="center"/>
      <protection locked="0"/>
    </xf>
    <xf numFmtId="4" fontId="3" fillId="2" borderId="62" xfId="0" applyNumberFormat="1" applyFont="1" applyFill="1" applyBorder="1" applyAlignment="1" applyProtection="1">
      <alignment horizontal="center" vertical="center"/>
      <protection locked="0"/>
    </xf>
    <xf numFmtId="49" fontId="19" fillId="8" borderId="59" xfId="2" applyNumberFormat="1" applyFont="1" applyFill="1" applyBorder="1" applyAlignment="1" applyProtection="1">
      <alignment horizontal="center" vertical="center" wrapText="1"/>
      <protection locked="0"/>
    </xf>
    <xf numFmtId="49" fontId="19" fillId="8" borderId="60" xfId="2" applyNumberFormat="1" applyFont="1" applyFill="1" applyBorder="1" applyAlignment="1" applyProtection="1">
      <alignment horizontal="center" vertical="center" wrapText="1"/>
      <protection locked="0"/>
    </xf>
    <xf numFmtId="49" fontId="19" fillId="8" borderId="61" xfId="2" applyNumberFormat="1" applyFont="1" applyFill="1" applyBorder="1" applyAlignment="1" applyProtection="1">
      <alignment horizontal="center" vertical="center" wrapText="1"/>
      <protection locked="0"/>
    </xf>
    <xf numFmtId="49" fontId="8" fillId="5" borderId="4" xfId="2" applyNumberFormat="1" applyFont="1" applyFill="1" applyBorder="1" applyAlignment="1" applyProtection="1">
      <alignment horizontal="center" vertical="center" wrapText="1"/>
      <protection locked="0"/>
    </xf>
    <xf numFmtId="49" fontId="8" fillId="5" borderId="7" xfId="2" applyNumberFormat="1" applyFont="1" applyFill="1" applyBorder="1" applyAlignment="1" applyProtection="1">
      <alignment horizontal="center" vertical="center" wrapText="1"/>
      <protection locked="0"/>
    </xf>
    <xf numFmtId="0" fontId="8" fillId="5" borderId="12" xfId="2" applyFont="1" applyFill="1" applyBorder="1" applyAlignment="1" applyProtection="1">
      <alignment horizontal="center" vertical="center" wrapText="1"/>
      <protection locked="0"/>
    </xf>
    <xf numFmtId="0" fontId="8" fillId="5" borderId="57" xfId="2" applyFont="1" applyFill="1" applyBorder="1" applyAlignment="1" applyProtection="1">
      <alignment horizontal="center" vertical="center" wrapText="1"/>
      <protection locked="0"/>
    </xf>
    <xf numFmtId="4" fontId="8" fillId="5" borderId="13" xfId="2" applyNumberFormat="1" applyFont="1" applyFill="1" applyBorder="1" applyAlignment="1" applyProtection="1">
      <alignment horizontal="center" vertical="center" wrapText="1"/>
      <protection locked="0"/>
    </xf>
    <xf numFmtId="49" fontId="7" fillId="2" borderId="56" xfId="2" applyNumberFormat="1" applyFont="1" applyFill="1" applyBorder="1" applyAlignment="1" applyProtection="1">
      <alignment horizontal="center" vertical="center"/>
      <protection locked="0"/>
    </xf>
    <xf numFmtId="49" fontId="7" fillId="2" borderId="25" xfId="2" applyNumberFormat="1" applyFont="1" applyFill="1" applyBorder="1" applyAlignment="1" applyProtection="1">
      <alignment horizontal="center" vertical="center"/>
      <protection locked="0"/>
    </xf>
    <xf numFmtId="4" fontId="3" fillId="2" borderId="56" xfId="0" applyNumberFormat="1" applyFont="1" applyFill="1" applyBorder="1" applyAlignment="1" applyProtection="1">
      <alignment horizontal="center" vertical="center"/>
      <protection locked="0"/>
    </xf>
    <xf numFmtId="49" fontId="19" fillId="8" borderId="4" xfId="2" applyNumberFormat="1" applyFont="1" applyFill="1" applyBorder="1" applyAlignment="1" applyProtection="1">
      <alignment horizontal="center" vertical="center" wrapText="1"/>
      <protection locked="0"/>
    </xf>
    <xf numFmtId="49" fontId="19" fillId="8" borderId="5" xfId="2" applyNumberFormat="1" applyFont="1" applyFill="1" applyBorder="1" applyAlignment="1" applyProtection="1">
      <alignment horizontal="center" vertical="center" wrapText="1"/>
      <protection locked="0"/>
    </xf>
    <xf numFmtId="49" fontId="19" fillId="8" borderId="6" xfId="2" applyNumberFormat="1" applyFont="1" applyFill="1" applyBorder="1" applyAlignment="1" applyProtection="1">
      <alignment horizontal="center" vertical="center" wrapText="1"/>
      <protection locked="0"/>
    </xf>
    <xf numFmtId="4" fontId="5" fillId="2" borderId="56" xfId="0" applyNumberFormat="1" applyFont="1" applyFill="1" applyBorder="1" applyAlignment="1">
      <alignment horizontal="center" vertical="center"/>
    </xf>
    <xf numFmtId="4" fontId="5" fillId="2" borderId="24" xfId="0" applyNumberFormat="1" applyFont="1" applyFill="1" applyBorder="1" applyAlignment="1">
      <alignment horizontal="center" vertical="center"/>
    </xf>
    <xf numFmtId="4" fontId="5" fillId="2" borderId="62" xfId="0" applyNumberFormat="1" applyFont="1" applyFill="1" applyBorder="1" applyAlignment="1">
      <alignment horizontal="center" vertical="center"/>
    </xf>
    <xf numFmtId="4" fontId="5" fillId="2" borderId="23" xfId="0" applyNumberFormat="1" applyFont="1" applyFill="1" applyBorder="1" applyAlignment="1">
      <alignment horizontal="center" vertical="center"/>
    </xf>
    <xf numFmtId="4" fontId="5" fillId="2" borderId="25" xfId="0" applyNumberFormat="1" applyFont="1" applyFill="1" applyBorder="1" applyAlignment="1">
      <alignment horizontal="center" vertical="center"/>
    </xf>
    <xf numFmtId="0" fontId="9" fillId="2" borderId="23" xfId="0" applyFont="1" applyFill="1" applyBorder="1" applyAlignment="1" applyProtection="1">
      <alignment horizontal="left" vertical="center" wrapText="1"/>
      <protection locked="0"/>
    </xf>
    <xf numFmtId="0" fontId="9" fillId="2" borderId="25" xfId="0" applyFont="1" applyFill="1" applyBorder="1" applyAlignment="1" applyProtection="1">
      <alignment horizontal="left" vertical="center" wrapText="1"/>
      <protection locked="0"/>
    </xf>
    <xf numFmtId="0" fontId="9" fillId="2" borderId="23" xfId="0" applyFont="1" applyFill="1" applyBorder="1" applyAlignment="1" applyProtection="1">
      <alignment horizontal="center" vertical="center" wrapText="1"/>
      <protection locked="0"/>
    </xf>
    <xf numFmtId="0" fontId="9" fillId="2" borderId="25" xfId="0" applyFont="1" applyFill="1" applyBorder="1" applyAlignment="1" applyProtection="1">
      <alignment horizontal="center" vertical="center" wrapText="1"/>
      <protection locked="0"/>
    </xf>
    <xf numFmtId="0" fontId="5" fillId="2" borderId="23" xfId="0" applyFont="1" applyFill="1" applyBorder="1" applyAlignment="1" applyProtection="1">
      <alignment horizontal="center" vertical="center" wrapText="1"/>
      <protection locked="0"/>
    </xf>
    <xf numFmtId="0" fontId="5" fillId="2" borderId="25"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4" fontId="4" fillId="10" borderId="2" xfId="2" applyNumberFormat="1" applyFont="1" applyFill="1" applyBorder="1" applyAlignment="1" applyProtection="1">
      <alignment horizontal="right" vertical="center"/>
    </xf>
    <xf numFmtId="4" fontId="2" fillId="2" borderId="2" xfId="2" applyNumberFormat="1" applyFont="1" applyFill="1" applyBorder="1" applyAlignment="1" applyProtection="1">
      <alignment horizontal="right" vertical="center"/>
    </xf>
    <xf numFmtId="4" fontId="4" fillId="2" borderId="2" xfId="2" applyNumberFormat="1" applyFont="1" applyFill="1" applyBorder="1" applyAlignment="1" applyProtection="1">
      <alignment horizontal="right" vertical="center"/>
    </xf>
    <xf numFmtId="4" fontId="4" fillId="2" borderId="17" xfId="2" applyNumberFormat="1" applyFont="1" applyFill="1" applyBorder="1" applyAlignment="1" applyProtection="1">
      <alignment horizontal="right" vertical="center"/>
    </xf>
    <xf numFmtId="4" fontId="7" fillId="2" borderId="2" xfId="2" applyNumberFormat="1" applyFont="1" applyFill="1" applyBorder="1" applyAlignment="1" applyProtection="1">
      <alignment horizontal="right" vertical="center"/>
    </xf>
    <xf numFmtId="4" fontId="6" fillId="2" borderId="17" xfId="2" applyNumberFormat="1" applyFont="1" applyFill="1" applyBorder="1" applyAlignment="1" applyProtection="1">
      <alignment horizontal="right" vertical="center"/>
    </xf>
    <xf numFmtId="0" fontId="29" fillId="2" borderId="19" xfId="0" applyFont="1" applyFill="1" applyBorder="1" applyAlignment="1" applyProtection="1">
      <alignment vertical="top" wrapText="1"/>
    </xf>
    <xf numFmtId="0" fontId="4" fillId="2" borderId="2" xfId="2" applyFont="1" applyFill="1" applyBorder="1" applyAlignment="1" applyProtection="1">
      <alignment horizontal="left" vertical="center" wrapText="1"/>
    </xf>
    <xf numFmtId="0" fontId="4" fillId="2" borderId="2" xfId="2" applyFont="1" applyFill="1" applyBorder="1" applyAlignment="1" applyProtection="1">
      <alignment vertical="center" wrapText="1"/>
    </xf>
    <xf numFmtId="0" fontId="2" fillId="2" borderId="2" xfId="2" applyFont="1" applyFill="1" applyBorder="1" applyAlignment="1" applyProtection="1">
      <alignment horizontal="right" vertical="center" wrapText="1"/>
    </xf>
    <xf numFmtId="0" fontId="4" fillId="2" borderId="2" xfId="0" applyFont="1" applyFill="1" applyBorder="1" applyAlignment="1" applyProtection="1">
      <alignment vertical="center" wrapText="1"/>
    </xf>
    <xf numFmtId="0" fontId="4" fillId="2" borderId="2" xfId="0" applyFont="1" applyFill="1" applyBorder="1" applyAlignment="1" applyProtection="1">
      <alignment horizontal="left" vertical="center" wrapText="1"/>
    </xf>
    <xf numFmtId="0" fontId="5" fillId="0" borderId="2" xfId="2" applyFont="1" applyBorder="1" applyAlignment="1" applyProtection="1">
      <alignment vertical="center" wrapText="1"/>
    </xf>
    <xf numFmtId="0" fontId="3" fillId="0" borderId="2" xfId="2" applyFont="1" applyBorder="1" applyAlignment="1" applyProtection="1">
      <alignment vertical="center" wrapText="1"/>
    </xf>
    <xf numFmtId="0" fontId="5" fillId="0" borderId="18" xfId="2" applyFont="1" applyBorder="1" applyAlignment="1" applyProtection="1">
      <alignment vertical="center" wrapText="1"/>
    </xf>
    <xf numFmtId="0" fontId="26" fillId="8" borderId="2" xfId="2" applyFont="1" applyFill="1" applyBorder="1" applyAlignment="1" applyProtection="1">
      <alignment horizontal="center" vertical="center" wrapText="1"/>
    </xf>
    <xf numFmtId="4" fontId="26" fillId="8" borderId="2" xfId="2" applyNumberFormat="1" applyFont="1" applyFill="1" applyBorder="1" applyAlignment="1" applyProtection="1">
      <alignment horizontal="right" vertical="center"/>
    </xf>
    <xf numFmtId="0" fontId="3" fillId="2" borderId="0" xfId="0" applyFont="1" applyFill="1" applyProtection="1"/>
    <xf numFmtId="0" fontId="3" fillId="4" borderId="0" xfId="0" applyFont="1" applyFill="1" applyProtection="1"/>
    <xf numFmtId="4" fontId="26" fillId="8" borderId="71" xfId="2" applyNumberFormat="1" applyFont="1" applyFill="1" applyBorder="1" applyAlignment="1" applyProtection="1">
      <alignment horizontal="right" vertical="center"/>
    </xf>
    <xf numFmtId="4" fontId="5" fillId="2" borderId="3" xfId="0" applyNumberFormat="1" applyFont="1" applyFill="1" applyBorder="1" applyAlignment="1" applyProtection="1">
      <alignment vertical="center"/>
    </xf>
    <xf numFmtId="0" fontId="5" fillId="2" borderId="22" xfId="0" applyFont="1" applyFill="1" applyBorder="1" applyAlignment="1" applyProtection="1">
      <alignment horizontal="center" vertical="center"/>
    </xf>
    <xf numFmtId="10" fontId="4" fillId="2" borderId="2" xfId="2" applyNumberFormat="1" applyFont="1" applyFill="1" applyBorder="1" applyAlignment="1" applyProtection="1">
      <alignment vertical="center" wrapText="1"/>
    </xf>
    <xf numFmtId="165" fontId="3" fillId="2" borderId="2" xfId="0" applyNumberFormat="1" applyFont="1" applyFill="1" applyBorder="1" applyProtection="1"/>
    <xf numFmtId="0" fontId="5" fillId="2" borderId="58" xfId="0" applyFont="1" applyFill="1" applyBorder="1" applyAlignment="1" applyProtection="1">
      <alignment horizontal="center" vertical="center"/>
    </xf>
  </cellXfs>
  <cellStyles count="3">
    <cellStyle name="Normal" xfId="0" builtinId="0"/>
    <cellStyle name="Normal 2" xfId="2" xr:uid="{00000000-0005-0000-0000-000001000000}"/>
    <cellStyle name="Percent" xfId="1" builtinId="5"/>
  </cellStyles>
  <dxfs count="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ropbox/GHIDURI%20POR%20ADR%20NV/LUCRU/GHID%20523/Macheta%20financiara_calcul%20profit%20din%20exploatare_preda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uni"/>
      <sheetName val="Calcul profit"/>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U69"/>
  <sheetViews>
    <sheetView topLeftCell="A38" zoomScale="86" zoomScaleNormal="86" workbookViewId="0">
      <selection activeCell="K50" sqref="K50:T53"/>
    </sheetView>
  </sheetViews>
  <sheetFormatPr defaultColWidth="8.85546875" defaultRowHeight="16.5" x14ac:dyDescent="0.3"/>
  <cols>
    <col min="1" max="1" width="6.7109375" style="58" customWidth="1"/>
    <col min="2" max="2" width="6.28515625" style="68" customWidth="1"/>
    <col min="3" max="4" width="8.85546875" style="58"/>
    <col min="5" max="5" width="7.140625" style="58" customWidth="1"/>
    <col min="6" max="7" width="8.85546875" style="58"/>
    <col min="8" max="8" width="18.5703125" style="58" customWidth="1"/>
    <col min="9" max="9" width="11" style="58" customWidth="1"/>
    <col min="10" max="10" width="16.85546875" style="58" customWidth="1"/>
    <col min="11" max="19" width="8.85546875" style="58"/>
    <col min="20" max="20" width="13.28515625" style="58" customWidth="1"/>
    <col min="21" max="21" width="10.7109375" style="58" customWidth="1"/>
    <col min="22" max="16384" width="8.85546875" style="58"/>
  </cols>
  <sheetData>
    <row r="2" spans="2:21" ht="17.25" thickBot="1" x14ac:dyDescent="0.35">
      <c r="B2" s="69"/>
      <c r="C2" s="2"/>
      <c r="D2" s="2"/>
      <c r="E2" s="2"/>
      <c r="F2" s="2"/>
      <c r="G2" s="2"/>
      <c r="H2" s="2"/>
      <c r="I2" s="2"/>
      <c r="J2" s="2"/>
      <c r="K2" s="2"/>
      <c r="L2" s="2"/>
      <c r="M2" s="2"/>
      <c r="N2" s="2"/>
      <c r="O2" s="2"/>
      <c r="P2" s="2"/>
      <c r="Q2" s="2"/>
      <c r="R2" s="2"/>
      <c r="S2" s="2"/>
      <c r="T2" s="2"/>
      <c r="U2" s="57"/>
    </row>
    <row r="3" spans="2:21" ht="14.45" customHeight="1" x14ac:dyDescent="0.3">
      <c r="B3" s="69"/>
      <c r="C3" s="309" t="s">
        <v>228</v>
      </c>
      <c r="D3" s="310"/>
      <c r="E3" s="310"/>
      <c r="F3" s="310"/>
      <c r="G3" s="310"/>
      <c r="H3" s="310"/>
      <c r="I3" s="310"/>
      <c r="J3" s="310"/>
      <c r="K3" s="311"/>
      <c r="L3" s="2"/>
      <c r="M3" s="2"/>
      <c r="N3" s="2"/>
      <c r="O3" s="2"/>
      <c r="P3" s="2"/>
      <c r="Q3" s="2"/>
      <c r="R3" s="2"/>
      <c r="S3" s="2"/>
      <c r="T3" s="2"/>
      <c r="U3" s="57"/>
    </row>
    <row r="4" spans="2:21" ht="13.9" customHeight="1" x14ac:dyDescent="0.3">
      <c r="B4" s="69"/>
      <c r="C4" s="306" t="s">
        <v>409</v>
      </c>
      <c r="D4" s="307"/>
      <c r="E4" s="307"/>
      <c r="F4" s="307"/>
      <c r="G4" s="307"/>
      <c r="H4" s="307"/>
      <c r="I4" s="307"/>
      <c r="J4" s="307"/>
      <c r="K4" s="308"/>
      <c r="L4" s="2"/>
      <c r="M4" s="2"/>
      <c r="N4" s="2"/>
      <c r="O4" s="2"/>
      <c r="P4" s="2"/>
      <c r="Q4" s="2"/>
      <c r="R4" s="2"/>
      <c r="S4" s="2"/>
      <c r="T4" s="2"/>
      <c r="U4" s="57"/>
    </row>
    <row r="5" spans="2:21" x14ac:dyDescent="0.3">
      <c r="B5" s="69"/>
      <c r="C5" s="306"/>
      <c r="D5" s="307"/>
      <c r="E5" s="307"/>
      <c r="F5" s="307"/>
      <c r="G5" s="307"/>
      <c r="H5" s="307"/>
      <c r="I5" s="307"/>
      <c r="J5" s="307"/>
      <c r="K5" s="308"/>
      <c r="L5" s="2"/>
      <c r="M5" s="2"/>
      <c r="N5" s="2"/>
      <c r="O5" s="2"/>
      <c r="P5" s="2"/>
      <c r="Q5" s="2"/>
      <c r="R5" s="2"/>
      <c r="S5" s="2"/>
      <c r="T5" s="2"/>
      <c r="U5" s="57"/>
    </row>
    <row r="6" spans="2:21" x14ac:dyDescent="0.3">
      <c r="B6" s="69"/>
      <c r="C6" s="304" t="s">
        <v>410</v>
      </c>
      <c r="D6" s="305"/>
      <c r="E6" s="305"/>
      <c r="F6" s="305"/>
      <c r="G6" s="305"/>
      <c r="H6" s="305"/>
      <c r="I6" s="305"/>
      <c r="J6" s="2"/>
      <c r="K6" s="72"/>
      <c r="L6" s="2"/>
      <c r="M6" s="2"/>
      <c r="N6" s="2"/>
      <c r="O6" s="2"/>
      <c r="P6" s="2"/>
      <c r="Q6" s="2"/>
      <c r="R6" s="2"/>
      <c r="S6" s="2"/>
      <c r="T6" s="2"/>
      <c r="U6" s="57"/>
    </row>
    <row r="7" spans="2:21" ht="17.25" thickBot="1" x14ac:dyDescent="0.35">
      <c r="B7" s="69"/>
      <c r="C7" s="9" t="s">
        <v>442</v>
      </c>
      <c r="D7" s="10"/>
      <c r="E7" s="73"/>
      <c r="F7" s="73"/>
      <c r="G7" s="73"/>
      <c r="H7" s="73"/>
      <c r="I7" s="73"/>
      <c r="J7" s="73"/>
      <c r="K7" s="74"/>
      <c r="L7" s="2"/>
      <c r="M7" s="2"/>
      <c r="N7" s="2"/>
      <c r="O7" s="2"/>
      <c r="P7" s="2"/>
      <c r="Q7" s="2"/>
      <c r="R7" s="2"/>
      <c r="S7" s="2"/>
      <c r="T7" s="2"/>
      <c r="U7" s="57"/>
    </row>
    <row r="8" spans="2:21" x14ac:dyDescent="0.3">
      <c r="B8" s="69"/>
      <c r="C8" s="2"/>
      <c r="D8" s="2"/>
      <c r="E8" s="2"/>
      <c r="F8" s="2"/>
      <c r="G8" s="2"/>
      <c r="H8" s="2"/>
      <c r="I8" s="2"/>
      <c r="J8" s="2"/>
      <c r="K8" s="2"/>
      <c r="L8" s="2"/>
      <c r="M8" s="2"/>
      <c r="N8" s="2"/>
      <c r="O8" s="2"/>
      <c r="P8" s="2"/>
      <c r="Q8" s="2"/>
      <c r="R8" s="2"/>
      <c r="S8" s="2"/>
      <c r="T8" s="2"/>
      <c r="U8" s="57"/>
    </row>
    <row r="9" spans="2:21" x14ac:dyDescent="0.3">
      <c r="B9" s="69"/>
      <c r="C9" s="2"/>
      <c r="D9" s="2"/>
      <c r="E9" s="2"/>
      <c r="F9" s="2"/>
      <c r="G9" s="2"/>
      <c r="H9" s="2"/>
      <c r="I9" s="2"/>
      <c r="J9" s="2"/>
      <c r="K9" s="2"/>
      <c r="L9" s="2"/>
      <c r="M9" s="2"/>
      <c r="N9" s="2"/>
      <c r="O9" s="2"/>
      <c r="P9" s="2"/>
      <c r="Q9" s="2"/>
      <c r="R9" s="2"/>
      <c r="S9" s="2"/>
      <c r="T9" s="2"/>
      <c r="U9" s="57"/>
    </row>
    <row r="10" spans="2:21" x14ac:dyDescent="0.3">
      <c r="B10" s="69" t="s">
        <v>107</v>
      </c>
      <c r="C10" s="75" t="s">
        <v>435</v>
      </c>
      <c r="D10" s="2"/>
      <c r="E10" s="2"/>
      <c r="F10" s="2"/>
      <c r="G10" s="2"/>
      <c r="H10" s="2"/>
      <c r="I10" s="2"/>
      <c r="J10" s="2"/>
      <c r="K10" s="2"/>
      <c r="L10" s="2"/>
      <c r="M10" s="2"/>
      <c r="N10" s="2"/>
      <c r="O10" s="2"/>
      <c r="P10" s="2"/>
      <c r="Q10" s="2"/>
      <c r="R10" s="2"/>
      <c r="S10" s="2"/>
      <c r="T10" s="2"/>
      <c r="U10" s="57"/>
    </row>
    <row r="11" spans="2:21" x14ac:dyDescent="0.3">
      <c r="B11" s="69"/>
      <c r="C11" s="2"/>
      <c r="D11" s="2"/>
      <c r="E11" s="2"/>
      <c r="F11" s="2"/>
      <c r="G11" s="2"/>
      <c r="H11" s="2"/>
      <c r="I11" s="2"/>
      <c r="J11" s="2"/>
      <c r="K11" s="2"/>
      <c r="L11" s="2"/>
      <c r="M11" s="2"/>
      <c r="N11" s="2"/>
      <c r="O11" s="2"/>
      <c r="P11" s="2"/>
      <c r="Q11" s="2"/>
      <c r="R11" s="2"/>
      <c r="S11" s="2"/>
      <c r="T11" s="2"/>
      <c r="U11" s="57"/>
    </row>
    <row r="12" spans="2:21" x14ac:dyDescent="0.3">
      <c r="B12" s="69" t="s">
        <v>108</v>
      </c>
      <c r="C12" s="216" t="s">
        <v>436</v>
      </c>
      <c r="D12" s="216"/>
      <c r="E12" s="216"/>
      <c r="F12" s="216"/>
      <c r="G12" s="2"/>
      <c r="H12" s="2"/>
      <c r="I12" s="2"/>
      <c r="J12" s="2"/>
      <c r="K12" s="2"/>
      <c r="L12" s="2"/>
      <c r="M12" s="2"/>
      <c r="N12" s="2"/>
      <c r="O12" s="2"/>
      <c r="P12" s="2"/>
      <c r="Q12" s="2"/>
      <c r="R12" s="2"/>
      <c r="S12" s="2"/>
      <c r="T12" s="2"/>
      <c r="U12" s="57"/>
    </row>
    <row r="13" spans="2:21" x14ac:dyDescent="0.3">
      <c r="B13" s="69"/>
      <c r="C13" s="76" t="s">
        <v>221</v>
      </c>
      <c r="D13" s="2"/>
      <c r="E13" s="2"/>
      <c r="F13" s="2"/>
      <c r="G13" s="2"/>
      <c r="H13" s="2"/>
      <c r="I13" s="2"/>
      <c r="J13" s="2"/>
      <c r="K13" s="2"/>
      <c r="L13" s="2"/>
      <c r="M13" s="2"/>
      <c r="N13" s="2"/>
      <c r="O13" s="2"/>
      <c r="P13" s="2"/>
      <c r="Q13" s="2"/>
      <c r="R13" s="2"/>
      <c r="S13" s="2"/>
      <c r="T13" s="2"/>
      <c r="U13" s="57"/>
    </row>
    <row r="14" spans="2:21" x14ac:dyDescent="0.3">
      <c r="B14" s="69"/>
      <c r="C14" s="76" t="s">
        <v>406</v>
      </c>
      <c r="D14" s="2"/>
      <c r="E14" s="2"/>
      <c r="F14" s="2"/>
      <c r="G14" s="2"/>
      <c r="H14" s="2"/>
      <c r="I14" s="2"/>
      <c r="J14" s="2"/>
      <c r="K14" s="2"/>
      <c r="L14" s="2"/>
      <c r="M14" s="2"/>
      <c r="N14" s="2"/>
      <c r="O14" s="2"/>
      <c r="P14" s="2"/>
      <c r="Q14" s="2"/>
      <c r="R14" s="2"/>
      <c r="S14" s="2"/>
      <c r="T14" s="2"/>
      <c r="U14" s="57"/>
    </row>
    <row r="15" spans="2:21" x14ac:dyDescent="0.3">
      <c r="B15" s="69"/>
      <c r="C15" s="76" t="s">
        <v>454</v>
      </c>
      <c r="D15" s="2"/>
      <c r="E15" s="2"/>
      <c r="F15" s="2"/>
      <c r="G15" s="2"/>
      <c r="H15" s="2"/>
      <c r="I15" s="2"/>
      <c r="J15" s="2"/>
      <c r="K15" s="2"/>
      <c r="L15" s="2"/>
      <c r="M15" s="2"/>
      <c r="N15" s="2"/>
      <c r="O15" s="2"/>
      <c r="P15" s="2"/>
      <c r="Q15" s="2"/>
      <c r="R15" s="2"/>
      <c r="S15" s="2"/>
      <c r="T15" s="2"/>
      <c r="U15" s="57"/>
    </row>
    <row r="16" spans="2:21" x14ac:dyDescent="0.3">
      <c r="B16" s="69"/>
      <c r="C16" s="76" t="s">
        <v>407</v>
      </c>
      <c r="D16" s="2"/>
      <c r="E16" s="2"/>
      <c r="F16" s="2"/>
      <c r="G16" s="2"/>
      <c r="H16" s="2"/>
      <c r="I16" s="2"/>
      <c r="J16" s="2"/>
      <c r="K16" s="2"/>
      <c r="L16" s="2"/>
      <c r="M16" s="2"/>
      <c r="N16" s="2"/>
      <c r="O16" s="2"/>
      <c r="P16" s="2"/>
      <c r="Q16" s="2"/>
      <c r="R16" s="2"/>
      <c r="S16" s="2"/>
      <c r="T16" s="2"/>
      <c r="U16" s="57"/>
    </row>
    <row r="17" spans="2:21" x14ac:dyDescent="0.3">
      <c r="B17" s="69"/>
      <c r="C17" s="76" t="s">
        <v>408</v>
      </c>
      <c r="D17" s="2"/>
      <c r="E17" s="2"/>
      <c r="F17" s="2"/>
      <c r="G17" s="2"/>
      <c r="H17" s="2"/>
      <c r="I17" s="2"/>
      <c r="J17" s="2"/>
      <c r="K17" s="2"/>
      <c r="L17" s="2"/>
      <c r="M17" s="2"/>
      <c r="N17" s="2"/>
      <c r="O17" s="2"/>
      <c r="P17" s="2"/>
      <c r="Q17" s="2"/>
      <c r="R17" s="2"/>
      <c r="S17" s="2"/>
      <c r="T17" s="2"/>
      <c r="U17" s="57"/>
    </row>
    <row r="18" spans="2:21" x14ac:dyDescent="0.3">
      <c r="B18" s="69"/>
      <c r="C18" s="76" t="s">
        <v>440</v>
      </c>
      <c r="D18" s="2"/>
      <c r="E18" s="2"/>
      <c r="F18" s="2"/>
      <c r="G18" s="2"/>
      <c r="H18" s="2"/>
      <c r="I18" s="2"/>
      <c r="J18" s="2"/>
      <c r="K18" s="2"/>
      <c r="L18" s="2"/>
      <c r="M18" s="2"/>
      <c r="N18" s="2"/>
      <c r="O18" s="2"/>
      <c r="P18" s="2"/>
      <c r="Q18" s="2"/>
      <c r="R18" s="2"/>
      <c r="S18" s="2"/>
      <c r="T18" s="2"/>
      <c r="U18" s="57"/>
    </row>
    <row r="19" spans="2:21" x14ac:dyDescent="0.3">
      <c r="B19" s="69"/>
      <c r="C19" s="2"/>
      <c r="D19" s="2"/>
      <c r="E19" s="2"/>
      <c r="F19" s="2"/>
      <c r="G19" s="2"/>
      <c r="H19" s="2"/>
      <c r="I19" s="2"/>
      <c r="J19" s="2"/>
      <c r="K19" s="2"/>
      <c r="L19" s="2"/>
      <c r="M19" s="2"/>
      <c r="N19" s="2"/>
      <c r="O19" s="2"/>
      <c r="P19" s="2"/>
      <c r="Q19" s="2"/>
      <c r="R19" s="2"/>
      <c r="S19" s="2"/>
      <c r="T19" s="2"/>
      <c r="U19" s="57"/>
    </row>
    <row r="20" spans="2:21" ht="17.25" thickBot="1" x14ac:dyDescent="0.35">
      <c r="B20" s="69" t="s">
        <v>109</v>
      </c>
      <c r="C20" s="2" t="s">
        <v>110</v>
      </c>
      <c r="D20" s="2"/>
      <c r="E20" s="2"/>
      <c r="F20" s="2"/>
      <c r="G20" s="2"/>
      <c r="H20" s="2"/>
      <c r="I20" s="2"/>
      <c r="J20" s="2"/>
      <c r="K20" s="2"/>
      <c r="L20" s="2"/>
      <c r="M20" s="2"/>
      <c r="N20" s="2"/>
      <c r="O20" s="2"/>
      <c r="P20" s="2"/>
      <c r="Q20" s="2"/>
      <c r="R20" s="2"/>
      <c r="S20" s="2"/>
      <c r="T20" s="2"/>
      <c r="U20" s="57"/>
    </row>
    <row r="21" spans="2:21" ht="17.25" thickBot="1" x14ac:dyDescent="0.35">
      <c r="B21" s="69"/>
      <c r="C21" s="76" t="s">
        <v>127</v>
      </c>
      <c r="D21" s="2"/>
      <c r="E21" s="2"/>
      <c r="F21" s="2"/>
      <c r="G21" s="2"/>
      <c r="H21" s="2"/>
      <c r="I21" s="2"/>
      <c r="J21" s="2"/>
      <c r="K21" s="2"/>
      <c r="L21" s="2"/>
      <c r="M21" s="2"/>
      <c r="N21" s="284"/>
      <c r="O21" s="2"/>
      <c r="P21" s="2"/>
      <c r="Q21" s="2"/>
      <c r="R21" s="2"/>
      <c r="S21" s="2"/>
      <c r="T21" s="2"/>
      <c r="U21" s="57"/>
    </row>
    <row r="22" spans="2:21" x14ac:dyDescent="0.3">
      <c r="B22" s="69"/>
      <c r="C22" s="76" t="s">
        <v>126</v>
      </c>
      <c r="D22" s="2"/>
      <c r="E22" s="2"/>
      <c r="F22" s="2"/>
      <c r="G22" s="2"/>
      <c r="H22" s="2"/>
      <c r="I22" s="2"/>
      <c r="J22" s="2"/>
      <c r="K22" s="2"/>
      <c r="L22" s="2"/>
      <c r="M22" s="2"/>
      <c r="N22" s="2"/>
      <c r="O22" s="2"/>
      <c r="P22" s="2"/>
      <c r="Q22" s="2"/>
      <c r="R22" s="2"/>
      <c r="S22" s="2"/>
      <c r="T22" s="2"/>
      <c r="U22" s="57"/>
    </row>
    <row r="23" spans="2:21" x14ac:dyDescent="0.3">
      <c r="B23" s="69"/>
      <c r="C23" s="2" t="s">
        <v>125</v>
      </c>
      <c r="D23" s="2"/>
      <c r="E23" s="2"/>
      <c r="F23" s="2"/>
      <c r="G23" s="2"/>
      <c r="H23" s="2"/>
      <c r="I23" s="2"/>
      <c r="J23" s="2"/>
      <c r="K23" s="2"/>
      <c r="L23" s="2"/>
      <c r="M23" s="2"/>
      <c r="N23" s="2"/>
      <c r="O23" s="2"/>
      <c r="P23" s="2"/>
      <c r="Q23" s="2"/>
      <c r="R23" s="2"/>
      <c r="S23" s="2"/>
      <c r="T23" s="2"/>
      <c r="U23" s="57"/>
    </row>
    <row r="24" spans="2:21" x14ac:dyDescent="0.3">
      <c r="B24" s="69"/>
      <c r="C24" s="76" t="s">
        <v>111</v>
      </c>
      <c r="D24" s="2"/>
      <c r="E24" s="2"/>
      <c r="F24" s="2"/>
      <c r="G24" s="2"/>
      <c r="H24" s="2"/>
      <c r="I24" s="2"/>
      <c r="J24" s="2"/>
      <c r="K24" s="2"/>
      <c r="L24" s="2"/>
      <c r="M24" s="2"/>
      <c r="N24" s="2"/>
      <c r="O24" s="2"/>
      <c r="P24" s="2"/>
      <c r="Q24" s="2"/>
      <c r="R24" s="2"/>
      <c r="S24" s="2"/>
      <c r="T24" s="2"/>
      <c r="U24" s="57"/>
    </row>
    <row r="25" spans="2:21" x14ac:dyDescent="0.3">
      <c r="B25" s="69"/>
      <c r="C25" s="2"/>
      <c r="D25" s="2"/>
      <c r="E25" s="2"/>
      <c r="F25" s="2"/>
      <c r="G25" s="2"/>
      <c r="H25" s="2"/>
      <c r="I25" s="2"/>
      <c r="J25" s="2"/>
      <c r="K25" s="2"/>
      <c r="L25" s="2"/>
      <c r="M25" s="2"/>
      <c r="N25" s="2"/>
      <c r="O25" s="2"/>
      <c r="P25" s="2"/>
      <c r="Q25" s="2"/>
      <c r="R25" s="2"/>
      <c r="S25" s="2"/>
      <c r="T25" s="2"/>
      <c r="U25" s="57"/>
    </row>
    <row r="26" spans="2:21" x14ac:dyDescent="0.3">
      <c r="B26" s="69" t="s">
        <v>112</v>
      </c>
      <c r="C26" s="2" t="s">
        <v>113</v>
      </c>
      <c r="D26" s="2"/>
      <c r="E26" s="2"/>
      <c r="F26" s="2"/>
      <c r="G26" s="2"/>
      <c r="H26" s="2"/>
      <c r="I26" s="2"/>
      <c r="J26" s="2"/>
      <c r="K26" s="2"/>
      <c r="L26" s="2"/>
      <c r="M26" s="2"/>
      <c r="N26" s="2"/>
      <c r="O26" s="2"/>
      <c r="P26" s="2"/>
      <c r="Q26" s="2"/>
      <c r="R26" s="2"/>
      <c r="S26" s="2"/>
      <c r="T26" s="2"/>
      <c r="U26" s="57"/>
    </row>
    <row r="27" spans="2:21" x14ac:dyDescent="0.3">
      <c r="B27" s="69"/>
      <c r="C27" s="2"/>
      <c r="D27" s="2"/>
      <c r="E27" s="2"/>
      <c r="F27" s="2"/>
      <c r="G27" s="2"/>
      <c r="H27" s="2"/>
      <c r="I27" s="2"/>
      <c r="J27" s="2"/>
      <c r="K27" s="2"/>
      <c r="L27" s="2"/>
      <c r="M27" s="2"/>
      <c r="N27" s="2"/>
      <c r="O27" s="2"/>
      <c r="P27" s="2"/>
      <c r="Q27" s="2"/>
      <c r="R27" s="2"/>
      <c r="S27" s="2"/>
      <c r="T27" s="2"/>
      <c r="U27" s="57"/>
    </row>
    <row r="28" spans="2:21" x14ac:dyDescent="0.3">
      <c r="B28" s="69"/>
      <c r="C28" s="2"/>
      <c r="D28" s="2"/>
      <c r="E28" s="2"/>
      <c r="F28" s="2"/>
      <c r="G28" s="2"/>
      <c r="H28" s="2"/>
      <c r="I28" s="2"/>
      <c r="J28" s="2"/>
      <c r="K28" s="2"/>
      <c r="L28" s="2"/>
      <c r="M28" s="2"/>
      <c r="N28" s="2"/>
      <c r="O28" s="2"/>
      <c r="P28" s="2"/>
      <c r="Q28" s="2"/>
      <c r="R28" s="2"/>
      <c r="S28" s="2"/>
      <c r="T28" s="2"/>
      <c r="U28" s="57"/>
    </row>
    <row r="29" spans="2:21" x14ac:dyDescent="0.3">
      <c r="B29" s="69"/>
      <c r="C29" s="2" t="s">
        <v>114</v>
      </c>
      <c r="D29" s="2"/>
      <c r="E29" s="2"/>
      <c r="F29" s="2"/>
      <c r="G29" s="2"/>
      <c r="H29" s="2"/>
      <c r="I29" s="8" t="s">
        <v>244</v>
      </c>
      <c r="J29" s="2"/>
      <c r="K29" s="313" t="s">
        <v>348</v>
      </c>
      <c r="L29" s="314"/>
      <c r="M29" s="314"/>
      <c r="N29" s="314"/>
      <c r="O29" s="314"/>
      <c r="P29" s="314"/>
      <c r="Q29" s="314"/>
      <c r="R29" s="314"/>
      <c r="S29" s="314"/>
      <c r="T29" s="315"/>
      <c r="U29" s="57"/>
    </row>
    <row r="30" spans="2:21" x14ac:dyDescent="0.3">
      <c r="B30" s="69"/>
      <c r="C30" s="2"/>
      <c r="D30" s="2"/>
      <c r="E30" s="2"/>
      <c r="F30" s="2"/>
      <c r="G30" s="2"/>
      <c r="H30" s="2"/>
      <c r="I30" s="77" t="s">
        <v>115</v>
      </c>
      <c r="J30" s="2"/>
      <c r="K30" s="316"/>
      <c r="L30" s="317"/>
      <c r="M30" s="317"/>
      <c r="N30" s="317"/>
      <c r="O30" s="317"/>
      <c r="P30" s="317"/>
      <c r="Q30" s="317"/>
      <c r="R30" s="317"/>
      <c r="S30" s="317"/>
      <c r="T30" s="318"/>
      <c r="U30" s="57"/>
    </row>
    <row r="31" spans="2:21" x14ac:dyDescent="0.3">
      <c r="B31" s="69"/>
      <c r="C31" s="2"/>
      <c r="D31" s="2"/>
      <c r="E31" s="2"/>
      <c r="F31" s="2"/>
      <c r="G31" s="2"/>
      <c r="H31" s="2"/>
      <c r="I31" s="2"/>
      <c r="J31" s="2"/>
      <c r="K31" s="319"/>
      <c r="L31" s="320"/>
      <c r="M31" s="320"/>
      <c r="N31" s="320"/>
      <c r="O31" s="320"/>
      <c r="P31" s="320"/>
      <c r="Q31" s="320"/>
      <c r="R31" s="320"/>
      <c r="S31" s="320"/>
      <c r="T31" s="321"/>
      <c r="U31" s="57"/>
    </row>
    <row r="32" spans="2:21" x14ac:dyDescent="0.3">
      <c r="B32" s="69"/>
      <c r="C32" s="2"/>
      <c r="D32" s="2"/>
      <c r="E32" s="2"/>
      <c r="F32" s="2"/>
      <c r="G32" s="2"/>
      <c r="H32" s="2"/>
      <c r="I32" s="2"/>
      <c r="J32" s="2"/>
      <c r="K32" s="2"/>
      <c r="L32" s="2"/>
      <c r="M32" s="2"/>
      <c r="N32" s="2"/>
      <c r="O32" s="2"/>
      <c r="P32" s="2"/>
      <c r="Q32" s="2"/>
      <c r="R32" s="2"/>
      <c r="S32" s="2"/>
      <c r="T32" s="2"/>
      <c r="U32" s="57"/>
    </row>
    <row r="33" spans="2:21" ht="13.9" customHeight="1" x14ac:dyDescent="0.3">
      <c r="B33" s="69"/>
      <c r="C33" s="2" t="s">
        <v>457</v>
      </c>
      <c r="D33" s="2"/>
      <c r="E33" s="2"/>
      <c r="F33" s="2"/>
      <c r="G33" s="2"/>
      <c r="H33" s="2"/>
      <c r="I33" s="8" t="s">
        <v>458</v>
      </c>
      <c r="J33" s="2"/>
      <c r="K33" s="313" t="s">
        <v>459</v>
      </c>
      <c r="L33" s="314"/>
      <c r="M33" s="314"/>
      <c r="N33" s="314"/>
      <c r="O33" s="314"/>
      <c r="P33" s="314"/>
      <c r="Q33" s="314"/>
      <c r="R33" s="314"/>
      <c r="S33" s="314"/>
      <c r="T33" s="315"/>
      <c r="U33" s="57"/>
    </row>
    <row r="34" spans="2:21" x14ac:dyDescent="0.3">
      <c r="B34" s="69"/>
      <c r="C34" s="2"/>
      <c r="D34" s="2"/>
      <c r="E34" s="2"/>
      <c r="F34" s="2"/>
      <c r="G34" s="2"/>
      <c r="H34" s="2"/>
      <c r="I34" s="77" t="s">
        <v>115</v>
      </c>
      <c r="J34" s="2"/>
      <c r="K34" s="319"/>
      <c r="L34" s="320"/>
      <c r="M34" s="320"/>
      <c r="N34" s="320"/>
      <c r="O34" s="320"/>
      <c r="P34" s="320"/>
      <c r="Q34" s="320"/>
      <c r="R34" s="320"/>
      <c r="S34" s="320"/>
      <c r="T34" s="321"/>
      <c r="U34" s="57"/>
    </row>
    <row r="35" spans="2:21" x14ac:dyDescent="0.3">
      <c r="B35" s="69"/>
      <c r="C35" s="2"/>
      <c r="D35" s="2"/>
      <c r="E35" s="2"/>
      <c r="F35" s="2"/>
      <c r="G35" s="2"/>
      <c r="H35" s="2"/>
      <c r="I35" s="2"/>
      <c r="J35" s="2"/>
      <c r="K35" s="2"/>
      <c r="L35" s="2"/>
      <c r="M35" s="2"/>
      <c r="N35" s="2"/>
      <c r="O35" s="2"/>
      <c r="P35" s="2"/>
      <c r="Q35" s="2"/>
      <c r="R35" s="2"/>
      <c r="S35" s="2"/>
      <c r="T35" s="2"/>
      <c r="U35" s="2"/>
    </row>
    <row r="36" spans="2:21" ht="13.9" customHeight="1" x14ac:dyDescent="0.3">
      <c r="B36" s="69"/>
      <c r="C36" s="2" t="s">
        <v>116</v>
      </c>
      <c r="D36" s="2"/>
      <c r="E36" s="2"/>
      <c r="F36" s="2"/>
      <c r="G36" s="2"/>
      <c r="H36" s="2"/>
      <c r="I36" s="8" t="s">
        <v>460</v>
      </c>
      <c r="J36" s="2"/>
      <c r="K36" s="322" t="s">
        <v>461</v>
      </c>
      <c r="L36" s="323"/>
      <c r="M36" s="323"/>
      <c r="N36" s="323"/>
      <c r="O36" s="323"/>
      <c r="P36" s="323"/>
      <c r="Q36" s="323"/>
      <c r="R36" s="323"/>
      <c r="S36" s="323"/>
      <c r="T36" s="324"/>
      <c r="U36" s="57"/>
    </row>
    <row r="37" spans="2:21" x14ac:dyDescent="0.3">
      <c r="B37" s="69"/>
      <c r="C37" s="2"/>
      <c r="D37" s="2"/>
      <c r="E37" s="2"/>
      <c r="F37" s="2"/>
      <c r="G37" s="2"/>
      <c r="H37" s="2"/>
      <c r="I37" s="77" t="s">
        <v>115</v>
      </c>
      <c r="J37" s="2"/>
      <c r="K37" s="325"/>
      <c r="L37" s="326"/>
      <c r="M37" s="326"/>
      <c r="N37" s="326"/>
      <c r="O37" s="326"/>
      <c r="P37" s="326"/>
      <c r="Q37" s="326"/>
      <c r="R37" s="326"/>
      <c r="S37" s="326"/>
      <c r="T37" s="327"/>
      <c r="U37" s="57"/>
    </row>
    <row r="38" spans="2:21" x14ac:dyDescent="0.3">
      <c r="B38" s="69"/>
      <c r="C38" s="2"/>
      <c r="D38" s="2"/>
      <c r="E38" s="2"/>
      <c r="F38" s="2"/>
      <c r="G38" s="2"/>
      <c r="H38" s="2"/>
      <c r="I38" s="2"/>
      <c r="J38" s="2"/>
      <c r="K38" s="2"/>
      <c r="L38" s="2"/>
      <c r="M38" s="2"/>
      <c r="N38" s="2"/>
      <c r="O38" s="2"/>
      <c r="P38" s="2"/>
      <c r="Q38" s="2"/>
      <c r="R38" s="2"/>
      <c r="S38" s="2"/>
      <c r="T38" s="2"/>
      <c r="U38" s="57"/>
    </row>
    <row r="39" spans="2:21" ht="25.15" customHeight="1" x14ac:dyDescent="0.3">
      <c r="B39" s="69"/>
      <c r="C39" s="2" t="s">
        <v>118</v>
      </c>
      <c r="D39" s="2"/>
      <c r="E39" s="2"/>
      <c r="F39" s="2"/>
      <c r="G39" s="2"/>
      <c r="H39" s="2"/>
      <c r="I39" s="8" t="s">
        <v>462</v>
      </c>
      <c r="J39" s="2"/>
      <c r="K39" s="322" t="s">
        <v>463</v>
      </c>
      <c r="L39" s="323"/>
      <c r="M39" s="323"/>
      <c r="N39" s="323"/>
      <c r="O39" s="323"/>
      <c r="P39" s="323"/>
      <c r="Q39" s="323"/>
      <c r="R39" s="323"/>
      <c r="S39" s="323"/>
      <c r="T39" s="324"/>
      <c r="U39" s="57"/>
    </row>
    <row r="40" spans="2:21" ht="17.45" customHeight="1" x14ac:dyDescent="0.3">
      <c r="B40" s="69"/>
      <c r="C40" s="2" t="s">
        <v>119</v>
      </c>
      <c r="D40" s="2"/>
      <c r="E40" s="2"/>
      <c r="F40" s="2"/>
      <c r="G40" s="2"/>
      <c r="H40" s="2"/>
      <c r="I40" s="77" t="s">
        <v>115</v>
      </c>
      <c r="J40" s="2"/>
      <c r="K40" s="325"/>
      <c r="L40" s="326"/>
      <c r="M40" s="326"/>
      <c r="N40" s="326"/>
      <c r="O40" s="326"/>
      <c r="P40" s="326"/>
      <c r="Q40" s="326"/>
      <c r="R40" s="326"/>
      <c r="S40" s="326"/>
      <c r="T40" s="327"/>
      <c r="U40" s="57"/>
    </row>
    <row r="41" spans="2:21" x14ac:dyDescent="0.3">
      <c r="B41" s="69"/>
      <c r="C41" s="2"/>
      <c r="D41" s="2"/>
      <c r="E41" s="2"/>
      <c r="F41" s="2"/>
      <c r="G41" s="2"/>
      <c r="H41" s="2"/>
      <c r="I41" s="2"/>
      <c r="J41" s="2"/>
      <c r="K41" s="2"/>
      <c r="L41" s="2"/>
      <c r="M41" s="2"/>
      <c r="N41" s="2"/>
      <c r="O41" s="2"/>
      <c r="P41" s="2"/>
      <c r="Q41" s="2"/>
      <c r="R41" s="2"/>
      <c r="S41" s="2"/>
      <c r="T41" s="2"/>
      <c r="U41" s="57"/>
    </row>
    <row r="42" spans="2:21" x14ac:dyDescent="0.3">
      <c r="B42" s="69"/>
      <c r="C42" s="2"/>
      <c r="D42" s="2"/>
      <c r="E42" s="2"/>
      <c r="F42" s="2"/>
      <c r="G42" s="2"/>
      <c r="H42" s="2"/>
      <c r="I42" s="2"/>
      <c r="J42" s="2"/>
      <c r="K42" s="2"/>
      <c r="L42" s="2"/>
      <c r="M42" s="2"/>
      <c r="N42" s="2"/>
      <c r="O42" s="2"/>
      <c r="P42" s="2"/>
      <c r="Q42" s="2"/>
      <c r="R42" s="2"/>
      <c r="S42" s="2"/>
      <c r="T42" s="2"/>
      <c r="U42" s="57"/>
    </row>
    <row r="43" spans="2:21" x14ac:dyDescent="0.3">
      <c r="B43" s="69"/>
      <c r="C43" s="2" t="s">
        <v>120</v>
      </c>
      <c r="D43" s="2"/>
      <c r="E43" s="2"/>
      <c r="F43" s="2"/>
      <c r="G43" s="2"/>
      <c r="H43" s="2"/>
      <c r="I43" s="8" t="s">
        <v>243</v>
      </c>
      <c r="J43" s="2"/>
      <c r="K43" s="322" t="s">
        <v>121</v>
      </c>
      <c r="L43" s="323"/>
      <c r="M43" s="323"/>
      <c r="N43" s="323"/>
      <c r="O43" s="323"/>
      <c r="P43" s="323"/>
      <c r="Q43" s="323"/>
      <c r="R43" s="323"/>
      <c r="S43" s="323"/>
      <c r="T43" s="324"/>
      <c r="U43" s="57"/>
    </row>
    <row r="44" spans="2:21" x14ac:dyDescent="0.3">
      <c r="B44" s="69"/>
      <c r="C44" s="2"/>
      <c r="D44" s="2"/>
      <c r="E44" s="2"/>
      <c r="F44" s="2"/>
      <c r="G44" s="2"/>
      <c r="H44" s="2"/>
      <c r="I44" s="77" t="s">
        <v>115</v>
      </c>
      <c r="J44" s="2"/>
      <c r="K44" s="325"/>
      <c r="L44" s="326"/>
      <c r="M44" s="326"/>
      <c r="N44" s="326"/>
      <c r="O44" s="326"/>
      <c r="P44" s="326"/>
      <c r="Q44" s="326"/>
      <c r="R44" s="326"/>
      <c r="S44" s="326"/>
      <c r="T44" s="327"/>
      <c r="U44" s="57"/>
    </row>
    <row r="45" spans="2:21" x14ac:dyDescent="0.3">
      <c r="B45" s="69"/>
      <c r="C45" s="2"/>
      <c r="D45" s="2"/>
      <c r="E45" s="2"/>
      <c r="F45" s="2"/>
      <c r="G45" s="2"/>
      <c r="H45" s="2"/>
      <c r="I45" s="2"/>
      <c r="J45" s="2"/>
      <c r="K45" s="2"/>
      <c r="L45" s="2"/>
      <c r="M45" s="2"/>
      <c r="N45" s="2"/>
      <c r="O45" s="2"/>
      <c r="P45" s="2"/>
      <c r="Q45" s="2"/>
      <c r="R45" s="2"/>
      <c r="S45" s="2"/>
      <c r="T45" s="2"/>
      <c r="U45" s="57"/>
    </row>
    <row r="46" spans="2:21" ht="13.9" customHeight="1" x14ac:dyDescent="0.3">
      <c r="B46" s="69"/>
      <c r="C46" s="2" t="s">
        <v>122</v>
      </c>
      <c r="D46" s="2"/>
      <c r="E46" s="2"/>
      <c r="F46" s="2"/>
      <c r="G46" s="2"/>
      <c r="H46" s="2"/>
      <c r="I46" s="8" t="s">
        <v>242</v>
      </c>
      <c r="J46" s="2"/>
      <c r="K46" s="322" t="s">
        <v>222</v>
      </c>
      <c r="L46" s="323"/>
      <c r="M46" s="323"/>
      <c r="N46" s="323"/>
      <c r="O46" s="323"/>
      <c r="P46" s="323"/>
      <c r="Q46" s="323"/>
      <c r="R46" s="323"/>
      <c r="S46" s="323"/>
      <c r="T46" s="324"/>
      <c r="U46" s="57"/>
    </row>
    <row r="47" spans="2:21" ht="22.15" customHeight="1" x14ac:dyDescent="0.3">
      <c r="B47" s="69"/>
      <c r="C47" s="2"/>
      <c r="D47" s="2"/>
      <c r="E47" s="2"/>
      <c r="F47" s="2"/>
      <c r="G47" s="2"/>
      <c r="H47" s="2"/>
      <c r="I47" s="77" t="s">
        <v>115</v>
      </c>
      <c r="J47" s="2"/>
      <c r="K47" s="328"/>
      <c r="L47" s="329"/>
      <c r="M47" s="329"/>
      <c r="N47" s="329"/>
      <c r="O47" s="329"/>
      <c r="P47" s="329"/>
      <c r="Q47" s="329"/>
      <c r="R47" s="329"/>
      <c r="S47" s="329"/>
      <c r="T47" s="330"/>
      <c r="U47" s="57"/>
    </row>
    <row r="48" spans="2:21" ht="24.6" customHeight="1" x14ac:dyDescent="0.3">
      <c r="B48" s="69"/>
      <c r="C48" s="2"/>
      <c r="D48" s="2"/>
      <c r="E48" s="2"/>
      <c r="F48" s="2"/>
      <c r="G48" s="2"/>
      <c r="H48" s="2"/>
      <c r="I48" s="2"/>
      <c r="J48" s="2"/>
      <c r="K48" s="325"/>
      <c r="L48" s="326"/>
      <c r="M48" s="326"/>
      <c r="N48" s="326"/>
      <c r="O48" s="326"/>
      <c r="P48" s="326"/>
      <c r="Q48" s="326"/>
      <c r="R48" s="326"/>
      <c r="S48" s="326"/>
      <c r="T48" s="327"/>
      <c r="U48" s="57"/>
    </row>
    <row r="49" spans="2:21" x14ac:dyDescent="0.3">
      <c r="B49" s="69"/>
      <c r="C49" s="2"/>
      <c r="D49" s="2"/>
      <c r="E49" s="2"/>
      <c r="F49" s="2"/>
      <c r="G49" s="2"/>
      <c r="H49" s="2"/>
      <c r="I49" s="2"/>
      <c r="J49" s="2"/>
      <c r="K49" s="2"/>
      <c r="L49" s="2"/>
      <c r="M49" s="2"/>
      <c r="N49" s="2"/>
      <c r="O49" s="2"/>
      <c r="P49" s="2"/>
      <c r="Q49" s="2"/>
      <c r="R49" s="2"/>
      <c r="S49" s="2"/>
      <c r="T49" s="2"/>
      <c r="U49" s="57"/>
    </row>
    <row r="50" spans="2:21" x14ac:dyDescent="0.3">
      <c r="B50" s="69"/>
      <c r="C50" s="2" t="s">
        <v>123</v>
      </c>
      <c r="D50" s="2"/>
      <c r="E50" s="2"/>
      <c r="F50" s="2"/>
      <c r="G50" s="2"/>
      <c r="H50" s="2"/>
      <c r="I50" s="8" t="s">
        <v>245</v>
      </c>
      <c r="J50" s="2"/>
      <c r="K50" s="322" t="s">
        <v>246</v>
      </c>
      <c r="L50" s="323"/>
      <c r="M50" s="323"/>
      <c r="N50" s="323"/>
      <c r="O50" s="323"/>
      <c r="P50" s="323"/>
      <c r="Q50" s="323"/>
      <c r="R50" s="323"/>
      <c r="S50" s="323"/>
      <c r="T50" s="324"/>
      <c r="U50" s="57"/>
    </row>
    <row r="51" spans="2:21" x14ac:dyDescent="0.3">
      <c r="B51" s="69"/>
      <c r="C51" s="2"/>
      <c r="D51" s="2"/>
      <c r="E51" s="2"/>
      <c r="F51" s="2"/>
      <c r="G51" s="2"/>
      <c r="H51" s="2"/>
      <c r="I51" s="77" t="s">
        <v>115</v>
      </c>
      <c r="J51" s="2"/>
      <c r="K51" s="328"/>
      <c r="L51" s="329"/>
      <c r="M51" s="329"/>
      <c r="N51" s="329"/>
      <c r="O51" s="329"/>
      <c r="P51" s="329"/>
      <c r="Q51" s="329"/>
      <c r="R51" s="329"/>
      <c r="S51" s="329"/>
      <c r="T51" s="330"/>
      <c r="U51" s="57"/>
    </row>
    <row r="52" spans="2:21" x14ac:dyDescent="0.3">
      <c r="B52" s="69"/>
      <c r="C52" s="2"/>
      <c r="D52" s="2"/>
      <c r="E52" s="2"/>
      <c r="F52" s="2"/>
      <c r="G52" s="2"/>
      <c r="H52" s="2"/>
      <c r="I52" s="2"/>
      <c r="J52" s="2"/>
      <c r="K52" s="328"/>
      <c r="L52" s="329"/>
      <c r="M52" s="329"/>
      <c r="N52" s="329"/>
      <c r="O52" s="329"/>
      <c r="P52" s="329"/>
      <c r="Q52" s="329"/>
      <c r="R52" s="329"/>
      <c r="S52" s="329"/>
      <c r="T52" s="330"/>
      <c r="U52" s="57"/>
    </row>
    <row r="53" spans="2:21" x14ac:dyDescent="0.3">
      <c r="B53" s="69"/>
      <c r="C53" s="2"/>
      <c r="D53" s="2"/>
      <c r="E53" s="2"/>
      <c r="F53" s="2"/>
      <c r="G53" s="2"/>
      <c r="H53" s="2"/>
      <c r="I53" s="2"/>
      <c r="J53" s="2"/>
      <c r="K53" s="325"/>
      <c r="L53" s="326"/>
      <c r="M53" s="326"/>
      <c r="N53" s="326"/>
      <c r="O53" s="326"/>
      <c r="P53" s="326"/>
      <c r="Q53" s="326"/>
      <c r="R53" s="326"/>
      <c r="S53" s="326"/>
      <c r="T53" s="327"/>
      <c r="U53" s="57"/>
    </row>
    <row r="54" spans="2:21" x14ac:dyDescent="0.3">
      <c r="B54" s="69"/>
      <c r="C54" s="2"/>
      <c r="D54" s="2"/>
      <c r="E54" s="2"/>
      <c r="F54" s="2"/>
      <c r="G54" s="2"/>
      <c r="H54" s="2"/>
      <c r="I54" s="2"/>
      <c r="J54" s="2"/>
      <c r="K54" s="2"/>
      <c r="L54" s="2"/>
      <c r="M54" s="2"/>
      <c r="N54" s="2"/>
      <c r="O54" s="2"/>
      <c r="P54" s="2"/>
      <c r="Q54" s="2"/>
      <c r="R54" s="2"/>
      <c r="S54" s="2"/>
      <c r="T54" s="2"/>
      <c r="U54" s="57"/>
    </row>
    <row r="55" spans="2:21" ht="13.9" customHeight="1" x14ac:dyDescent="0.3">
      <c r="B55" s="69"/>
      <c r="C55" s="2" t="s">
        <v>193</v>
      </c>
      <c r="D55" s="2"/>
      <c r="E55" s="2"/>
      <c r="F55" s="2"/>
      <c r="G55" s="2"/>
      <c r="H55" s="2"/>
      <c r="I55" s="8" t="s">
        <v>247</v>
      </c>
      <c r="J55" s="2"/>
      <c r="K55" s="312" t="s">
        <v>223</v>
      </c>
      <c r="L55" s="312"/>
      <c r="M55" s="312"/>
      <c r="N55" s="312"/>
      <c r="O55" s="312"/>
      <c r="P55" s="312"/>
      <c r="Q55" s="312"/>
      <c r="R55" s="312"/>
      <c r="S55" s="312"/>
      <c r="T55" s="312"/>
      <c r="U55" s="57"/>
    </row>
    <row r="56" spans="2:21" x14ac:dyDescent="0.3">
      <c r="B56" s="69"/>
      <c r="C56" s="2"/>
      <c r="D56" s="2"/>
      <c r="E56" s="2"/>
      <c r="F56" s="2"/>
      <c r="G56" s="2"/>
      <c r="H56" s="2"/>
      <c r="I56" s="77" t="s">
        <v>115</v>
      </c>
      <c r="J56" s="2"/>
      <c r="K56" s="312"/>
      <c r="L56" s="312"/>
      <c r="M56" s="312"/>
      <c r="N56" s="312"/>
      <c r="O56" s="312"/>
      <c r="P56" s="312"/>
      <c r="Q56" s="312"/>
      <c r="R56" s="312"/>
      <c r="S56" s="312"/>
      <c r="T56" s="312"/>
      <c r="U56" s="57"/>
    </row>
    <row r="57" spans="2:21" x14ac:dyDescent="0.3">
      <c r="B57" s="69"/>
      <c r="C57" s="2"/>
      <c r="D57" s="2"/>
      <c r="E57" s="2"/>
      <c r="F57" s="2"/>
      <c r="G57" s="2"/>
      <c r="H57" s="2"/>
      <c r="I57" s="2"/>
      <c r="J57" s="2"/>
      <c r="K57" s="2"/>
      <c r="L57" s="2"/>
      <c r="M57" s="2"/>
      <c r="N57" s="2"/>
      <c r="O57" s="2"/>
      <c r="P57" s="2"/>
      <c r="Q57" s="2"/>
      <c r="R57" s="2"/>
      <c r="S57" s="2"/>
      <c r="T57" s="2"/>
      <c r="U57" s="57"/>
    </row>
    <row r="58" spans="2:21" x14ac:dyDescent="0.3">
      <c r="B58" s="69"/>
      <c r="C58" s="2" t="s">
        <v>124</v>
      </c>
      <c r="D58" s="2"/>
      <c r="E58" s="2"/>
      <c r="F58" s="2"/>
      <c r="G58" s="2"/>
      <c r="H58" s="2"/>
      <c r="I58" s="77" t="s">
        <v>404</v>
      </c>
      <c r="J58" s="2"/>
      <c r="K58" s="322" t="s">
        <v>437</v>
      </c>
      <c r="L58" s="323"/>
      <c r="M58" s="323"/>
      <c r="N58" s="323"/>
      <c r="O58" s="323"/>
      <c r="P58" s="323"/>
      <c r="Q58" s="323"/>
      <c r="R58" s="323"/>
      <c r="S58" s="323"/>
      <c r="T58" s="324"/>
      <c r="U58" s="57"/>
    </row>
    <row r="59" spans="2:21" x14ac:dyDescent="0.3">
      <c r="B59" s="69"/>
      <c r="C59" s="2"/>
      <c r="D59" s="2"/>
      <c r="E59" s="2"/>
      <c r="F59" s="2"/>
      <c r="G59" s="2"/>
      <c r="H59" s="2"/>
      <c r="I59" s="2"/>
      <c r="J59" s="2"/>
      <c r="K59" s="325"/>
      <c r="L59" s="326"/>
      <c r="M59" s="326"/>
      <c r="N59" s="326"/>
      <c r="O59" s="326"/>
      <c r="P59" s="326"/>
      <c r="Q59" s="326"/>
      <c r="R59" s="326"/>
      <c r="S59" s="326"/>
      <c r="T59" s="327"/>
      <c r="U59" s="57"/>
    </row>
    <row r="60" spans="2:21" x14ac:dyDescent="0.3">
      <c r="B60" s="69"/>
      <c r="C60" s="2"/>
      <c r="D60" s="2"/>
      <c r="E60" s="2"/>
      <c r="F60" s="2"/>
      <c r="G60" s="2"/>
      <c r="H60" s="2"/>
      <c r="I60" s="2"/>
      <c r="J60" s="2"/>
      <c r="K60" s="2"/>
      <c r="L60" s="2"/>
      <c r="M60" s="2"/>
      <c r="N60" s="2"/>
      <c r="O60" s="2"/>
      <c r="P60" s="2"/>
      <c r="Q60" s="2"/>
      <c r="R60" s="2"/>
      <c r="S60" s="2"/>
      <c r="T60" s="2"/>
      <c r="U60" s="57"/>
    </row>
    <row r="61" spans="2:21" ht="23.45" customHeight="1" x14ac:dyDescent="0.3">
      <c r="B61" s="69"/>
      <c r="C61" s="2" t="s">
        <v>224</v>
      </c>
      <c r="D61" s="2"/>
      <c r="E61" s="2"/>
      <c r="F61" s="2"/>
      <c r="G61" s="2"/>
      <c r="H61" s="2"/>
      <c r="I61" s="8" t="s">
        <v>439</v>
      </c>
      <c r="J61" s="2"/>
      <c r="K61" s="312" t="s">
        <v>402</v>
      </c>
      <c r="L61" s="312"/>
      <c r="M61" s="312"/>
      <c r="N61" s="312"/>
      <c r="O61" s="312"/>
      <c r="P61" s="312"/>
      <c r="Q61" s="312"/>
      <c r="R61" s="312"/>
      <c r="S61" s="312"/>
      <c r="T61" s="312"/>
      <c r="U61" s="57"/>
    </row>
    <row r="62" spans="2:21" ht="34.9" customHeight="1" x14ac:dyDescent="0.3">
      <c r="B62" s="69"/>
      <c r="C62" s="2"/>
      <c r="D62" s="2"/>
      <c r="E62" s="2"/>
      <c r="F62" s="2"/>
      <c r="G62" s="2"/>
      <c r="H62" s="2"/>
      <c r="I62" s="77" t="s">
        <v>403</v>
      </c>
      <c r="J62" s="2"/>
      <c r="K62" s="312"/>
      <c r="L62" s="312"/>
      <c r="M62" s="312"/>
      <c r="N62" s="312"/>
      <c r="O62" s="312"/>
      <c r="P62" s="312"/>
      <c r="Q62" s="312"/>
      <c r="R62" s="312"/>
      <c r="S62" s="312"/>
      <c r="T62" s="312"/>
      <c r="U62" s="57"/>
    </row>
    <row r="63" spans="2:21" ht="15.6" customHeight="1" x14ac:dyDescent="0.3">
      <c r="B63" s="69"/>
      <c r="C63" s="2"/>
      <c r="D63" s="2"/>
      <c r="E63" s="2"/>
      <c r="F63" s="2"/>
      <c r="G63" s="2"/>
      <c r="H63" s="2"/>
      <c r="I63" s="2"/>
      <c r="J63" s="2"/>
      <c r="K63" s="19"/>
      <c r="L63" s="19"/>
      <c r="M63" s="19"/>
      <c r="N63" s="19"/>
      <c r="O63" s="19"/>
      <c r="P63" s="19"/>
      <c r="Q63" s="19"/>
      <c r="R63" s="19"/>
      <c r="S63" s="19"/>
      <c r="T63" s="19"/>
      <c r="U63" s="57"/>
    </row>
    <row r="64" spans="2:21" x14ac:dyDescent="0.3">
      <c r="B64" s="2"/>
      <c r="C64" s="2"/>
      <c r="D64" s="2"/>
      <c r="E64" s="2"/>
      <c r="F64" s="2"/>
      <c r="G64" s="2"/>
      <c r="H64" s="2"/>
      <c r="I64" s="2"/>
      <c r="J64" s="2"/>
      <c r="K64" s="2"/>
      <c r="L64" s="2"/>
      <c r="M64" s="2"/>
      <c r="N64" s="2"/>
      <c r="O64" s="2"/>
      <c r="P64" s="2"/>
      <c r="Q64" s="2"/>
      <c r="R64" s="2"/>
      <c r="S64" s="2"/>
      <c r="T64" s="2"/>
      <c r="U64" s="57"/>
    </row>
    <row r="65" spans="2:21" ht="13.9" customHeight="1" x14ac:dyDescent="0.3">
      <c r="B65" s="2"/>
      <c r="C65" s="2" t="s">
        <v>225</v>
      </c>
      <c r="D65" s="2"/>
      <c r="E65" s="2"/>
      <c r="F65" s="2"/>
      <c r="G65" s="2"/>
      <c r="H65" s="2"/>
      <c r="I65" s="8" t="s">
        <v>438</v>
      </c>
      <c r="J65" s="2"/>
      <c r="K65" s="312" t="s">
        <v>405</v>
      </c>
      <c r="L65" s="312"/>
      <c r="M65" s="312"/>
      <c r="N65" s="312"/>
      <c r="O65" s="312"/>
      <c r="P65" s="312"/>
      <c r="Q65" s="312"/>
      <c r="R65" s="312"/>
      <c r="S65" s="312"/>
      <c r="T65" s="312"/>
      <c r="U65" s="57"/>
    </row>
    <row r="66" spans="2:21" x14ac:dyDescent="0.3">
      <c r="B66" s="2"/>
      <c r="C66" s="2"/>
      <c r="D66" s="2"/>
      <c r="E66" s="2"/>
      <c r="F66" s="2"/>
      <c r="G66" s="2"/>
      <c r="H66" s="2"/>
      <c r="I66" s="77" t="s">
        <v>403</v>
      </c>
      <c r="J66" s="2"/>
      <c r="K66" s="312"/>
      <c r="L66" s="312"/>
      <c r="M66" s="312"/>
      <c r="N66" s="312"/>
      <c r="O66" s="312"/>
      <c r="P66" s="312"/>
      <c r="Q66" s="312"/>
      <c r="R66" s="312"/>
      <c r="S66" s="312"/>
      <c r="T66" s="312"/>
      <c r="U66" s="57"/>
    </row>
    <row r="67" spans="2:21" x14ac:dyDescent="0.3">
      <c r="B67" s="2"/>
      <c r="C67" s="2"/>
      <c r="D67" s="2"/>
      <c r="E67" s="2"/>
      <c r="F67" s="2"/>
      <c r="G67" s="2"/>
      <c r="H67" s="2"/>
      <c r="I67" s="2"/>
      <c r="J67" s="2"/>
      <c r="K67" s="312"/>
      <c r="L67" s="312"/>
      <c r="M67" s="312"/>
      <c r="N67" s="312"/>
      <c r="O67" s="312"/>
      <c r="P67" s="312"/>
      <c r="Q67" s="312"/>
      <c r="R67" s="312"/>
      <c r="S67" s="312"/>
      <c r="T67" s="312"/>
      <c r="U67" s="57"/>
    </row>
    <row r="68" spans="2:21" ht="24" customHeight="1" x14ac:dyDescent="0.3">
      <c r="B68" s="2"/>
      <c r="C68" s="2"/>
      <c r="D68" s="2"/>
      <c r="E68" s="2"/>
      <c r="F68" s="2"/>
      <c r="G68" s="2"/>
      <c r="H68" s="2"/>
      <c r="I68" s="2"/>
      <c r="J68" s="2"/>
      <c r="K68" s="312"/>
      <c r="L68" s="312"/>
      <c r="M68" s="312"/>
      <c r="N68" s="312"/>
      <c r="O68" s="312"/>
      <c r="P68" s="312"/>
      <c r="Q68" s="312"/>
      <c r="R68" s="312"/>
      <c r="S68" s="312"/>
      <c r="T68" s="312"/>
      <c r="U68" s="57"/>
    </row>
    <row r="69" spans="2:21" x14ac:dyDescent="0.3">
      <c r="B69" s="2"/>
      <c r="C69" s="2"/>
      <c r="D69" s="2"/>
      <c r="E69" s="2"/>
      <c r="F69" s="2"/>
      <c r="G69" s="2"/>
      <c r="H69" s="2"/>
      <c r="I69" s="2"/>
      <c r="J69" s="2"/>
      <c r="K69" s="2"/>
      <c r="L69" s="2"/>
      <c r="M69" s="2"/>
      <c r="N69" s="2"/>
      <c r="O69" s="2"/>
      <c r="P69" s="2"/>
      <c r="Q69" s="2"/>
      <c r="R69" s="2"/>
      <c r="S69" s="2"/>
      <c r="T69" s="2"/>
      <c r="U69" s="57"/>
    </row>
  </sheetData>
  <sheetProtection algorithmName="SHA-512" hashValue="yXYyhFntf19R0Y7hXf/7IisykatTSMg6yhTyHX/O6Yq5IxC2sBiLKlqTue9Z8SCY2cuzOvPT/HY6n1j966+pwA==" saltValue="Arc6WgAbFVT0PeeyH0aEJA==" spinCount="100000" sheet="1" objects="1" scenarios="1"/>
  <mergeCells count="14">
    <mergeCell ref="C6:I6"/>
    <mergeCell ref="C4:K5"/>
    <mergeCell ref="C3:K3"/>
    <mergeCell ref="K65:T68"/>
    <mergeCell ref="K29:T31"/>
    <mergeCell ref="K36:T37"/>
    <mergeCell ref="K58:T59"/>
    <mergeCell ref="K39:T40"/>
    <mergeCell ref="K43:T44"/>
    <mergeCell ref="K46:T48"/>
    <mergeCell ref="K50:T53"/>
    <mergeCell ref="K55:T56"/>
    <mergeCell ref="K61:T62"/>
    <mergeCell ref="K33:T34"/>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ER382"/>
  <sheetViews>
    <sheetView zoomScaleNormal="100" workbookViewId="0">
      <pane xSplit="2" ySplit="14" topLeftCell="C15" activePane="bottomRight" state="frozen"/>
      <selection activeCell="G17" sqref="G17"/>
      <selection pane="topRight" activeCell="G17" sqref="G17"/>
      <selection pane="bottomLeft" activeCell="G17" sqref="G17"/>
      <selection pane="bottomRight" activeCell="L13" sqref="L13:X13"/>
    </sheetView>
  </sheetViews>
  <sheetFormatPr defaultColWidth="8.85546875" defaultRowHeight="16.5" outlineLevelRow="1" x14ac:dyDescent="0.3"/>
  <cols>
    <col min="1" max="1" width="5.7109375" style="58" customWidth="1"/>
    <col min="2" max="2" width="5.28515625" style="58" customWidth="1"/>
    <col min="3" max="3" width="57.28515625" style="58" customWidth="1"/>
    <col min="4" max="4" width="4.85546875" style="58" customWidth="1"/>
    <col min="5" max="5" width="10.42578125" style="126" customWidth="1"/>
    <col min="6" max="6" width="4.7109375" style="58" customWidth="1"/>
    <col min="7" max="7" width="6.85546875" style="58" customWidth="1"/>
    <col min="8" max="8" width="13.42578125" style="58" customWidth="1"/>
    <col min="9" max="9" width="13.140625" style="58" customWidth="1"/>
    <col min="10" max="10" width="12.28515625" style="58" customWidth="1"/>
    <col min="11" max="11" width="5.28515625" style="58" customWidth="1"/>
    <col min="12" max="14" width="11.140625" style="58" bestFit="1" customWidth="1"/>
    <col min="15" max="24" width="9.28515625" style="58" bestFit="1" customWidth="1"/>
    <col min="25" max="25" width="4.85546875" style="58" customWidth="1"/>
    <col min="26" max="16384" width="8.85546875" style="58"/>
  </cols>
  <sheetData>
    <row r="3" spans="2:25" ht="17.25" thickBot="1" x14ac:dyDescent="0.35">
      <c r="B3" s="57"/>
      <c r="C3" s="57"/>
      <c r="D3" s="57"/>
      <c r="E3" s="78"/>
      <c r="F3" s="57"/>
      <c r="G3" s="57"/>
      <c r="H3" s="57"/>
      <c r="I3" s="57"/>
      <c r="J3" s="57"/>
      <c r="K3" s="57"/>
      <c r="L3" s="57"/>
      <c r="M3" s="57"/>
      <c r="N3" s="57"/>
      <c r="O3" s="57"/>
      <c r="P3" s="57"/>
      <c r="Q3" s="57"/>
      <c r="R3" s="57"/>
      <c r="S3" s="57"/>
      <c r="T3" s="57"/>
      <c r="U3" s="57"/>
      <c r="V3" s="57"/>
      <c r="W3" s="57"/>
      <c r="X3" s="57"/>
      <c r="Y3" s="57"/>
    </row>
    <row r="4" spans="2:25" x14ac:dyDescent="0.3">
      <c r="B4" s="57"/>
      <c r="C4" s="59" t="str">
        <f>'0-Instructiuni'!C3</f>
        <v>PROGRAMUL REGIONAL NORD-VEST 2021-2027</v>
      </c>
      <c r="D4" s="140"/>
      <c r="E4" s="196"/>
      <c r="F4" s="197"/>
      <c r="G4" s="197"/>
      <c r="H4" s="197"/>
      <c r="I4" s="198"/>
      <c r="J4" s="57"/>
      <c r="K4" s="57"/>
      <c r="L4" s="57"/>
      <c r="M4" s="57"/>
      <c r="N4" s="57"/>
      <c r="O4" s="57"/>
      <c r="P4" s="57"/>
      <c r="Q4" s="57"/>
      <c r="R4" s="57"/>
      <c r="S4" s="57"/>
      <c r="T4" s="57"/>
      <c r="U4" s="57"/>
      <c r="V4" s="57"/>
      <c r="W4" s="57"/>
      <c r="X4" s="57"/>
      <c r="Y4" s="57"/>
    </row>
    <row r="5" spans="2:25" x14ac:dyDescent="0.3">
      <c r="B5" s="57"/>
      <c r="C5" s="331" t="str">
        <f>'0-Instructiuni'!C4</f>
        <v>Obiectiv specific: O Europă mai competitivă și mai inteligentă, prin promovarea unei transformări economice inovatoare și inteligente și a conectivității TIC regionale</v>
      </c>
      <c r="D5" s="332"/>
      <c r="E5" s="332"/>
      <c r="F5" s="332"/>
      <c r="G5" s="332"/>
      <c r="H5" s="332"/>
      <c r="I5" s="333"/>
      <c r="J5" s="57"/>
      <c r="K5" s="57"/>
      <c r="L5" s="57"/>
      <c r="M5" s="57"/>
      <c r="N5" s="57"/>
      <c r="O5" s="57"/>
      <c r="P5" s="57"/>
      <c r="Q5" s="57"/>
      <c r="R5" s="57"/>
      <c r="S5" s="57"/>
      <c r="T5" s="57"/>
      <c r="U5" s="57"/>
      <c r="V5" s="57"/>
      <c r="W5" s="57"/>
      <c r="X5" s="57"/>
      <c r="Y5" s="57"/>
    </row>
    <row r="6" spans="2:25" x14ac:dyDescent="0.3">
      <c r="B6" s="57"/>
      <c r="C6" s="331"/>
      <c r="D6" s="332"/>
      <c r="E6" s="332"/>
      <c r="F6" s="332"/>
      <c r="G6" s="332"/>
      <c r="H6" s="332"/>
      <c r="I6" s="333"/>
      <c r="J6" s="57"/>
      <c r="K6" s="57"/>
      <c r="L6" s="57"/>
      <c r="M6" s="57"/>
      <c r="N6" s="57"/>
      <c r="O6" s="57"/>
      <c r="P6" s="57"/>
      <c r="Q6" s="57"/>
      <c r="R6" s="57"/>
      <c r="S6" s="57"/>
      <c r="T6" s="57"/>
      <c r="U6" s="57"/>
      <c r="V6" s="57"/>
      <c r="W6" s="57"/>
      <c r="X6" s="57"/>
      <c r="Y6" s="57"/>
    </row>
    <row r="7" spans="2:25" x14ac:dyDescent="0.3">
      <c r="B7" s="57"/>
      <c r="C7" s="61" t="str">
        <f>'0-Instructiuni'!C6</f>
        <v>Actiune: a) Transformarea digitală a IMM-urilor</v>
      </c>
      <c r="D7" s="66"/>
      <c r="E7" s="78"/>
      <c r="F7" s="57"/>
      <c r="G7" s="57"/>
      <c r="H7" s="57"/>
      <c r="I7" s="199"/>
      <c r="J7" s="57"/>
      <c r="K7" s="57"/>
      <c r="L7" s="57"/>
      <c r="M7" s="57"/>
      <c r="N7" s="57"/>
      <c r="O7" s="57"/>
      <c r="P7" s="57"/>
      <c r="Q7" s="57"/>
      <c r="R7" s="57"/>
      <c r="S7" s="57"/>
      <c r="T7" s="57"/>
      <c r="U7" s="57"/>
      <c r="V7" s="57"/>
      <c r="W7" s="57"/>
      <c r="X7" s="57"/>
      <c r="Y7" s="57"/>
    </row>
    <row r="8" spans="2:25" ht="17.25" thickBot="1" x14ac:dyDescent="0.35">
      <c r="B8" s="57"/>
      <c r="C8" s="63" t="str">
        <f>'0-Instructiuni'!C7</f>
        <v>Apel de proiecte nr. PRNV/2023/121/1</v>
      </c>
      <c r="D8" s="141"/>
      <c r="E8" s="200"/>
      <c r="F8" s="201"/>
      <c r="G8" s="201"/>
      <c r="H8" s="201"/>
      <c r="I8" s="202"/>
      <c r="J8" s="57"/>
      <c r="K8" s="57"/>
      <c r="L8" s="57"/>
      <c r="M8" s="57"/>
      <c r="N8" s="57"/>
      <c r="O8" s="57"/>
      <c r="P8" s="57"/>
      <c r="Q8" s="57"/>
      <c r="R8" s="57"/>
      <c r="S8" s="57"/>
      <c r="T8" s="57"/>
      <c r="U8" s="57"/>
      <c r="V8" s="57"/>
      <c r="W8" s="57"/>
      <c r="X8" s="57"/>
      <c r="Y8" s="57"/>
    </row>
    <row r="9" spans="2:25" x14ac:dyDescent="0.3">
      <c r="B9" s="57"/>
      <c r="C9" s="66"/>
      <c r="D9" s="66"/>
      <c r="E9" s="78"/>
      <c r="F9" s="57"/>
      <c r="G9" s="57"/>
      <c r="H9" s="57"/>
      <c r="I9" s="57"/>
      <c r="J9" s="57"/>
      <c r="K9" s="57"/>
      <c r="L9" s="127">
        <f>IF(L13="Implementare",0,J9+1)</f>
        <v>0</v>
      </c>
      <c r="M9" s="127">
        <f t="shared" ref="M9" si="0">IF(M13="Implementare",0,L9+1)</f>
        <v>1</v>
      </c>
      <c r="N9" s="127">
        <f t="shared" ref="N9" si="1">IF(N13="Implementare",0,M9+1)</f>
        <v>2</v>
      </c>
      <c r="O9" s="127">
        <f t="shared" ref="O9:X9" si="2">IF(O13="Implementare",0,N9+1)</f>
        <v>3</v>
      </c>
      <c r="P9" s="127">
        <f t="shared" si="2"/>
        <v>4</v>
      </c>
      <c r="Q9" s="127">
        <f t="shared" si="2"/>
        <v>5</v>
      </c>
      <c r="R9" s="127">
        <f t="shared" si="2"/>
        <v>6</v>
      </c>
      <c r="S9" s="127">
        <f t="shared" si="2"/>
        <v>7</v>
      </c>
      <c r="T9" s="127">
        <f t="shared" si="2"/>
        <v>8</v>
      </c>
      <c r="U9" s="127">
        <f t="shared" si="2"/>
        <v>9</v>
      </c>
      <c r="V9" s="127">
        <f t="shared" si="2"/>
        <v>10</v>
      </c>
      <c r="W9" s="127">
        <f t="shared" si="2"/>
        <v>11</v>
      </c>
      <c r="X9" s="127">
        <f t="shared" si="2"/>
        <v>12</v>
      </c>
      <c r="Y9" s="57"/>
    </row>
    <row r="10" spans="2:25" ht="21" customHeight="1" x14ac:dyDescent="0.3">
      <c r="B10" s="57"/>
      <c r="C10" s="340" t="s">
        <v>54</v>
      </c>
      <c r="D10" s="341"/>
      <c r="E10" s="341"/>
      <c r="F10" s="341"/>
      <c r="G10" s="341"/>
      <c r="H10" s="341"/>
      <c r="I10" s="341"/>
      <c r="J10" s="341"/>
      <c r="K10" s="342"/>
      <c r="L10" s="128">
        <f>YEAR(E31)</f>
        <v>2024</v>
      </c>
      <c r="M10" s="128">
        <f>L10+1</f>
        <v>2025</v>
      </c>
      <c r="N10" s="128">
        <f t="shared" ref="N10:X10" si="3">M10+1</f>
        <v>2026</v>
      </c>
      <c r="O10" s="128">
        <f t="shared" si="3"/>
        <v>2027</v>
      </c>
      <c r="P10" s="128">
        <f t="shared" si="3"/>
        <v>2028</v>
      </c>
      <c r="Q10" s="128">
        <f t="shared" si="3"/>
        <v>2029</v>
      </c>
      <c r="R10" s="128">
        <f t="shared" si="3"/>
        <v>2030</v>
      </c>
      <c r="S10" s="128">
        <f t="shared" si="3"/>
        <v>2031</v>
      </c>
      <c r="T10" s="128">
        <f t="shared" si="3"/>
        <v>2032</v>
      </c>
      <c r="U10" s="128">
        <f t="shared" si="3"/>
        <v>2033</v>
      </c>
      <c r="V10" s="128">
        <f t="shared" si="3"/>
        <v>2034</v>
      </c>
      <c r="W10" s="128">
        <f t="shared" si="3"/>
        <v>2035</v>
      </c>
      <c r="X10" s="128">
        <f t="shared" si="3"/>
        <v>2036</v>
      </c>
      <c r="Y10" s="57"/>
    </row>
    <row r="11" spans="2:25" hidden="1" x14ac:dyDescent="0.3">
      <c r="B11" s="57"/>
      <c r="C11" s="80"/>
      <c r="D11" s="81"/>
      <c r="E11" s="79"/>
      <c r="F11" s="82"/>
      <c r="G11" s="82"/>
      <c r="H11" s="81"/>
      <c r="I11" s="81"/>
      <c r="J11" s="82"/>
      <c r="K11" s="82"/>
      <c r="L11" s="129">
        <f>DATE(L10,12,31)</f>
        <v>45657</v>
      </c>
      <c r="M11" s="129">
        <f t="shared" ref="M11:X11" si="4">DATE(M10,12,31)</f>
        <v>46022</v>
      </c>
      <c r="N11" s="129">
        <f t="shared" si="4"/>
        <v>46387</v>
      </c>
      <c r="O11" s="129">
        <f t="shared" si="4"/>
        <v>46752</v>
      </c>
      <c r="P11" s="129">
        <f t="shared" si="4"/>
        <v>47118</v>
      </c>
      <c r="Q11" s="129">
        <f t="shared" si="4"/>
        <v>47483</v>
      </c>
      <c r="R11" s="129">
        <f t="shared" si="4"/>
        <v>47848</v>
      </c>
      <c r="S11" s="129">
        <f t="shared" si="4"/>
        <v>48213</v>
      </c>
      <c r="T11" s="129">
        <f t="shared" si="4"/>
        <v>48579</v>
      </c>
      <c r="U11" s="129">
        <f t="shared" si="4"/>
        <v>48944</v>
      </c>
      <c r="V11" s="129">
        <f t="shared" si="4"/>
        <v>49309</v>
      </c>
      <c r="W11" s="129">
        <f t="shared" si="4"/>
        <v>49674</v>
      </c>
      <c r="X11" s="129">
        <f t="shared" si="4"/>
        <v>50040</v>
      </c>
      <c r="Y11" s="57"/>
    </row>
    <row r="12" spans="2:25" hidden="1" x14ac:dyDescent="0.3">
      <c r="B12" s="57"/>
      <c r="C12" s="80"/>
      <c r="D12" s="81"/>
      <c r="E12" s="79"/>
      <c r="F12" s="82"/>
      <c r="G12" s="82"/>
      <c r="H12" s="81"/>
      <c r="I12" s="81"/>
      <c r="J12" s="82"/>
      <c r="K12" s="82"/>
      <c r="L12" s="130">
        <f>DATEDIF(E31-1,L11,"M")</f>
        <v>11</v>
      </c>
      <c r="M12" s="130">
        <f>DATEDIF(L11,M11,"M")</f>
        <v>12</v>
      </c>
      <c r="N12" s="130">
        <f t="shared" ref="N12:X12" si="5">DATEDIF(M11,N11,"M")</f>
        <v>12</v>
      </c>
      <c r="O12" s="130">
        <f t="shared" si="5"/>
        <v>12</v>
      </c>
      <c r="P12" s="130">
        <f t="shared" si="5"/>
        <v>12</v>
      </c>
      <c r="Q12" s="130">
        <f t="shared" si="5"/>
        <v>12</v>
      </c>
      <c r="R12" s="130">
        <f t="shared" si="5"/>
        <v>12</v>
      </c>
      <c r="S12" s="130">
        <f t="shared" si="5"/>
        <v>12</v>
      </c>
      <c r="T12" s="130">
        <f t="shared" si="5"/>
        <v>12</v>
      </c>
      <c r="U12" s="130">
        <f t="shared" si="5"/>
        <v>12</v>
      </c>
      <c r="V12" s="130">
        <f t="shared" si="5"/>
        <v>12</v>
      </c>
      <c r="W12" s="130">
        <f t="shared" si="5"/>
        <v>12</v>
      </c>
      <c r="X12" s="130">
        <f t="shared" si="5"/>
        <v>12</v>
      </c>
      <c r="Y12" s="57"/>
    </row>
    <row r="13" spans="2:25" ht="22.9" customHeight="1" x14ac:dyDescent="0.3">
      <c r="B13" s="57"/>
      <c r="C13" s="340" t="s">
        <v>55</v>
      </c>
      <c r="D13" s="341"/>
      <c r="E13" s="341"/>
      <c r="F13" s="341"/>
      <c r="G13" s="341"/>
      <c r="H13" s="341"/>
      <c r="I13" s="341"/>
      <c r="J13" s="341"/>
      <c r="K13" s="342"/>
      <c r="L13" s="131" t="s">
        <v>53</v>
      </c>
      <c r="M13" s="132" t="str">
        <f>IF($E$32-L12&gt;0,"Implementare","Operare")</f>
        <v>Operare</v>
      </c>
      <c r="N13" s="132" t="str">
        <f>IF($E$32-SUM($L$12:M12)&gt;0,"Implementare","Operare")</f>
        <v>Operare</v>
      </c>
      <c r="O13" s="132" t="str">
        <f>IF($E$32-SUM($L$12:N12)&gt;0,"Implementare","Operare")</f>
        <v>Operare</v>
      </c>
      <c r="P13" s="132" t="str">
        <f>IF($E$32-SUM($L$12:O12)&gt;0,"Implementare","Operare")</f>
        <v>Operare</v>
      </c>
      <c r="Q13" s="132" t="str">
        <f>IF($E$32-SUM($L$12:P12)&gt;0,"Implementare","Operare")</f>
        <v>Operare</v>
      </c>
      <c r="R13" s="132" t="str">
        <f>IF($E$32-SUM($L$12:Q12)&gt;0,"Implementare","Operare")</f>
        <v>Operare</v>
      </c>
      <c r="S13" s="132" t="str">
        <f>IF($E$32-SUM($L$12:R12)&gt;0,"Implementare","Operare")</f>
        <v>Operare</v>
      </c>
      <c r="T13" s="132" t="str">
        <f>IF($E$32-SUM($L$12:S12)&gt;0,"Implementare","Operare")</f>
        <v>Operare</v>
      </c>
      <c r="U13" s="132" t="str">
        <f>IF($E$32-SUM($L$12:T12)&gt;0,"Implementare","Operare")</f>
        <v>Operare</v>
      </c>
      <c r="V13" s="132" t="str">
        <f>IF($E$32-SUM($L$12:U12)&gt;0,"Implementare","Operare")</f>
        <v>Operare</v>
      </c>
      <c r="W13" s="132" t="str">
        <f>IF($E$32-SUM($L$12:V12)&gt;0,"Implementare","Operare")</f>
        <v>Operare</v>
      </c>
      <c r="X13" s="132" t="str">
        <f>IF($E$32-SUM($L$12:W12)&gt;0,"Implementare","Operare")</f>
        <v>Operare</v>
      </c>
      <c r="Y13" s="57"/>
    </row>
    <row r="14" spans="2:25" x14ac:dyDescent="0.3">
      <c r="B14" s="57"/>
      <c r="C14" s="57"/>
      <c r="D14" s="57"/>
      <c r="E14" s="83"/>
      <c r="F14" s="66"/>
      <c r="G14" s="66"/>
      <c r="H14" s="66"/>
      <c r="I14" s="66"/>
      <c r="J14" s="66"/>
      <c r="K14" s="66"/>
      <c r="L14" s="66"/>
      <c r="M14" s="259"/>
      <c r="N14" s="66"/>
      <c r="O14" s="66"/>
      <c r="P14" s="66"/>
      <c r="Q14" s="66"/>
      <c r="R14" s="66"/>
      <c r="S14" s="66"/>
      <c r="T14" s="66"/>
      <c r="U14" s="66"/>
      <c r="V14" s="66"/>
      <c r="W14" s="57"/>
      <c r="X14" s="57"/>
      <c r="Y14" s="57"/>
    </row>
    <row r="15" spans="2:25" x14ac:dyDescent="0.3">
      <c r="E15" s="58"/>
    </row>
    <row r="16" spans="2:25" x14ac:dyDescent="0.3">
      <c r="E16" s="58"/>
    </row>
    <row r="17" spans="2:25" x14ac:dyDescent="0.3">
      <c r="B17" s="57"/>
      <c r="C17" s="57"/>
      <c r="D17" s="57"/>
      <c r="E17" s="83"/>
      <c r="F17" s="66"/>
      <c r="G17" s="66"/>
      <c r="H17" s="66"/>
      <c r="I17" s="66"/>
      <c r="J17" s="66"/>
      <c r="K17" s="66"/>
      <c r="L17" s="66"/>
      <c r="M17" s="66"/>
      <c r="N17" s="66"/>
      <c r="O17" s="66"/>
      <c r="P17" s="66"/>
      <c r="Q17" s="66"/>
      <c r="R17" s="66"/>
      <c r="S17" s="66"/>
      <c r="T17" s="66"/>
      <c r="U17" s="66"/>
      <c r="V17" s="66"/>
      <c r="W17" s="57"/>
      <c r="X17" s="57"/>
      <c r="Y17" s="57"/>
    </row>
    <row r="18" spans="2:25" s="88" customFormat="1" ht="24.6" customHeight="1" x14ac:dyDescent="0.25">
      <c r="B18" s="84"/>
      <c r="C18" s="85" t="s">
        <v>56</v>
      </c>
      <c r="D18" s="86"/>
      <c r="E18" s="87"/>
      <c r="F18" s="86"/>
      <c r="G18" s="86"/>
      <c r="H18" s="86"/>
      <c r="I18" s="86"/>
      <c r="J18" s="86"/>
      <c r="K18" s="86"/>
      <c r="L18" s="86"/>
      <c r="M18" s="86"/>
      <c r="N18" s="86"/>
      <c r="O18" s="86"/>
      <c r="P18" s="86"/>
      <c r="Q18" s="86"/>
      <c r="R18" s="86"/>
      <c r="S18" s="86"/>
      <c r="T18" s="86"/>
      <c r="U18" s="86"/>
      <c r="V18" s="86"/>
      <c r="W18" s="86"/>
      <c r="X18" s="86"/>
      <c r="Y18" s="84"/>
    </row>
    <row r="19" spans="2:25" s="91" customFormat="1" ht="12.75" x14ac:dyDescent="0.2">
      <c r="B19" s="89"/>
      <c r="C19" s="89"/>
      <c r="D19" s="89"/>
      <c r="E19" s="90"/>
      <c r="F19" s="89"/>
      <c r="G19" s="89"/>
      <c r="H19" s="89"/>
      <c r="I19" s="89"/>
      <c r="J19" s="89"/>
      <c r="K19" s="89"/>
      <c r="L19" s="89"/>
      <c r="M19" s="89"/>
      <c r="N19" s="89"/>
      <c r="O19" s="89"/>
      <c r="P19" s="89"/>
      <c r="Q19" s="89"/>
      <c r="R19" s="89"/>
      <c r="S19" s="89"/>
      <c r="T19" s="89"/>
      <c r="U19" s="89"/>
      <c r="V19" s="89"/>
      <c r="W19" s="89"/>
      <c r="X19" s="89"/>
      <c r="Y19" s="89"/>
    </row>
    <row r="20" spans="2:25" s="91" customFormat="1" ht="19.899999999999999" customHeight="1" x14ac:dyDescent="0.2">
      <c r="B20" s="89"/>
      <c r="C20" s="92" t="s">
        <v>75</v>
      </c>
      <c r="D20" s="89"/>
      <c r="E20" s="343"/>
      <c r="F20" s="344"/>
      <c r="G20" s="344"/>
      <c r="H20" s="344"/>
      <c r="I20" s="344"/>
      <c r="J20" s="344"/>
      <c r="K20" s="345"/>
      <c r="L20" s="89"/>
      <c r="M20" s="89"/>
      <c r="N20" s="89"/>
      <c r="O20" s="89"/>
      <c r="P20" s="89"/>
      <c r="Q20" s="89"/>
      <c r="R20" s="89"/>
      <c r="S20" s="89"/>
      <c r="T20" s="89"/>
      <c r="U20" s="89"/>
      <c r="V20" s="89"/>
      <c r="W20" s="89"/>
      <c r="X20" s="89"/>
      <c r="Y20" s="89"/>
    </row>
    <row r="21" spans="2:25" s="91" customFormat="1" ht="12.75" x14ac:dyDescent="0.2">
      <c r="B21" s="89"/>
      <c r="C21" s="89"/>
      <c r="D21" s="89"/>
      <c r="E21" s="90"/>
      <c r="F21" s="89"/>
      <c r="G21" s="89"/>
      <c r="H21" s="89"/>
      <c r="I21" s="89"/>
      <c r="J21" s="89"/>
      <c r="K21" s="89"/>
      <c r="L21" s="89"/>
      <c r="M21" s="89"/>
      <c r="N21" s="89"/>
      <c r="O21" s="89"/>
      <c r="P21" s="89"/>
      <c r="Q21" s="89"/>
      <c r="R21" s="89"/>
      <c r="S21" s="89"/>
      <c r="T21" s="89"/>
      <c r="U21" s="89"/>
      <c r="V21" s="89"/>
      <c r="W21" s="89"/>
      <c r="X21" s="89"/>
      <c r="Y21" s="89"/>
    </row>
    <row r="22" spans="2:25" s="91" customFormat="1" ht="46.15" customHeight="1" x14ac:dyDescent="0.2">
      <c r="B22" s="89"/>
      <c r="C22" s="92" t="s">
        <v>76</v>
      </c>
      <c r="D22" s="89"/>
      <c r="E22" s="346"/>
      <c r="F22" s="347"/>
      <c r="G22" s="347"/>
      <c r="H22" s="347"/>
      <c r="I22" s="347"/>
      <c r="J22" s="347"/>
      <c r="K22" s="348"/>
      <c r="L22" s="89"/>
      <c r="M22" s="89"/>
      <c r="N22" s="89"/>
      <c r="O22" s="89"/>
      <c r="P22" s="89"/>
      <c r="Q22" s="89"/>
      <c r="R22" s="89"/>
      <c r="S22" s="89"/>
      <c r="T22" s="89"/>
      <c r="U22" s="89"/>
      <c r="V22" s="89"/>
      <c r="W22" s="89"/>
      <c r="X22" s="89"/>
      <c r="Y22" s="89"/>
    </row>
    <row r="23" spans="2:25" s="91" customFormat="1" ht="12.75" x14ac:dyDescent="0.2">
      <c r="B23" s="89"/>
      <c r="C23" s="89"/>
      <c r="D23" s="89"/>
      <c r="E23" s="90"/>
      <c r="F23" s="89"/>
      <c r="G23" s="89"/>
      <c r="H23" s="89"/>
      <c r="I23" s="89"/>
      <c r="J23" s="89"/>
      <c r="K23" s="89"/>
      <c r="L23" s="89"/>
      <c r="M23" s="89"/>
      <c r="N23" s="89"/>
      <c r="O23" s="89"/>
      <c r="P23" s="89"/>
      <c r="Q23" s="89"/>
      <c r="R23" s="89"/>
      <c r="S23" s="89"/>
      <c r="T23" s="89"/>
      <c r="U23" s="89"/>
      <c r="V23" s="89"/>
      <c r="W23" s="89"/>
      <c r="X23" s="89"/>
      <c r="Y23" s="89"/>
    </row>
    <row r="24" spans="2:25" s="91" customFormat="1" x14ac:dyDescent="0.3">
      <c r="B24" s="89"/>
      <c r="C24" s="93" t="s">
        <v>77</v>
      </c>
      <c r="D24" s="89"/>
      <c r="E24" s="94" t="s">
        <v>78</v>
      </c>
      <c r="F24" s="89"/>
      <c r="G24" s="95" t="s">
        <v>78</v>
      </c>
      <c r="H24" s="89"/>
      <c r="I24" s="89"/>
      <c r="J24" s="89"/>
      <c r="K24" s="89"/>
      <c r="L24" s="89"/>
      <c r="M24" s="89"/>
      <c r="N24" s="89"/>
      <c r="O24" s="89"/>
      <c r="P24" s="89"/>
      <c r="Q24" s="89"/>
      <c r="R24" s="89"/>
      <c r="S24" s="89"/>
      <c r="T24" s="89"/>
      <c r="U24" s="89"/>
      <c r="V24" s="89"/>
      <c r="W24" s="89"/>
      <c r="X24" s="89"/>
      <c r="Y24" s="89"/>
    </row>
    <row r="25" spans="2:25" s="91" customFormat="1" ht="12.75" x14ac:dyDescent="0.2">
      <c r="B25" s="89"/>
      <c r="C25" s="89"/>
      <c r="D25" s="89"/>
      <c r="E25" s="90"/>
      <c r="F25" s="89"/>
      <c r="G25" s="95" t="s">
        <v>79</v>
      </c>
      <c r="H25" s="89"/>
      <c r="I25" s="89"/>
      <c r="J25" s="89"/>
      <c r="K25" s="89"/>
      <c r="L25" s="89"/>
      <c r="M25" s="89"/>
      <c r="N25" s="89"/>
      <c r="O25" s="89"/>
      <c r="P25" s="89"/>
      <c r="Q25" s="89"/>
      <c r="R25" s="89"/>
      <c r="S25" s="89"/>
      <c r="T25" s="89"/>
      <c r="U25" s="89"/>
      <c r="V25" s="89"/>
      <c r="W25" s="89"/>
      <c r="X25" s="89"/>
      <c r="Y25" s="89"/>
    </row>
    <row r="26" spans="2:25" s="91" customFormat="1" ht="12.75" x14ac:dyDescent="0.2">
      <c r="B26" s="89"/>
      <c r="C26" s="89"/>
      <c r="D26" s="89"/>
      <c r="E26" s="90"/>
      <c r="F26" s="89"/>
      <c r="G26" s="96"/>
      <c r="H26" s="89"/>
      <c r="I26" s="89"/>
      <c r="J26" s="89"/>
      <c r="K26" s="89"/>
      <c r="L26" s="89"/>
      <c r="M26" s="89"/>
      <c r="N26" s="89"/>
      <c r="O26" s="89"/>
      <c r="P26" s="89"/>
      <c r="Q26" s="89"/>
      <c r="R26" s="89"/>
      <c r="S26" s="89"/>
      <c r="T26" s="89"/>
      <c r="U26" s="89"/>
      <c r="V26" s="89"/>
      <c r="W26" s="89"/>
      <c r="X26" s="89"/>
      <c r="Y26" s="89"/>
    </row>
    <row r="27" spans="2:25" s="91" customFormat="1" x14ac:dyDescent="0.3">
      <c r="B27" s="89"/>
      <c r="C27" s="93" t="s">
        <v>456</v>
      </c>
      <c r="D27" s="89"/>
      <c r="E27" s="290">
        <v>0.19</v>
      </c>
      <c r="F27" s="89"/>
      <c r="G27" s="96"/>
      <c r="H27" s="89"/>
      <c r="I27" s="89"/>
      <c r="J27" s="89"/>
      <c r="K27" s="89"/>
      <c r="L27" s="89"/>
      <c r="M27" s="89"/>
      <c r="N27" s="89"/>
      <c r="O27" s="89"/>
      <c r="P27" s="89"/>
      <c r="Q27" s="89"/>
      <c r="R27" s="89"/>
      <c r="S27" s="89"/>
      <c r="T27" s="89"/>
      <c r="U27" s="89"/>
      <c r="V27" s="89"/>
      <c r="W27" s="89"/>
      <c r="X27" s="89"/>
      <c r="Y27" s="89"/>
    </row>
    <row r="28" spans="2:25" s="91" customFormat="1" ht="12.75" x14ac:dyDescent="0.2">
      <c r="B28" s="89"/>
      <c r="C28" s="89"/>
      <c r="D28" s="89"/>
      <c r="E28" s="90"/>
      <c r="F28" s="89"/>
      <c r="G28" s="96"/>
      <c r="H28" s="89"/>
      <c r="I28" s="89"/>
      <c r="J28" s="89"/>
      <c r="K28" s="89"/>
      <c r="L28" s="89"/>
      <c r="M28" s="89"/>
      <c r="N28" s="89"/>
      <c r="O28" s="89"/>
      <c r="P28" s="89"/>
      <c r="Q28" s="89"/>
      <c r="R28" s="89"/>
      <c r="S28" s="89"/>
      <c r="T28" s="89"/>
      <c r="U28" s="89"/>
      <c r="V28" s="89"/>
      <c r="W28" s="89"/>
      <c r="X28" s="89"/>
      <c r="Y28" s="89"/>
    </row>
    <row r="29" spans="2:25" s="91" customFormat="1" x14ac:dyDescent="0.3">
      <c r="B29" s="89"/>
      <c r="C29" s="217" t="s">
        <v>33</v>
      </c>
      <c r="D29" s="89"/>
      <c r="E29" s="258">
        <v>4.9307999999999996</v>
      </c>
      <c r="F29" s="89"/>
      <c r="G29" s="89"/>
      <c r="H29" s="89"/>
      <c r="I29" s="89"/>
      <c r="J29" s="89"/>
      <c r="K29" s="89"/>
      <c r="L29" s="89"/>
      <c r="M29" s="89"/>
      <c r="N29" s="89"/>
      <c r="O29" s="89"/>
      <c r="P29" s="89"/>
      <c r="Q29" s="89"/>
      <c r="R29" s="89"/>
      <c r="S29" s="89"/>
      <c r="T29" s="89"/>
      <c r="U29" s="89"/>
      <c r="V29" s="89"/>
      <c r="W29" s="89"/>
      <c r="X29" s="89"/>
      <c r="Y29" s="89"/>
    </row>
    <row r="30" spans="2:25" s="91" customFormat="1" x14ac:dyDescent="0.3">
      <c r="B30" s="89"/>
      <c r="C30" s="57"/>
      <c r="D30" s="89"/>
      <c r="E30" s="57"/>
      <c r="F30" s="89"/>
      <c r="G30" s="89"/>
      <c r="H30" s="89"/>
      <c r="I30" s="89"/>
      <c r="J30" s="89"/>
      <c r="K30" s="89"/>
      <c r="L30" s="89"/>
      <c r="M30" s="89"/>
      <c r="N30" s="89"/>
      <c r="O30" s="89"/>
      <c r="P30" s="89"/>
      <c r="Q30" s="89"/>
      <c r="R30" s="89"/>
      <c r="S30" s="89"/>
      <c r="T30" s="89"/>
      <c r="U30" s="89"/>
      <c r="V30" s="89"/>
      <c r="W30" s="89"/>
      <c r="X30" s="89"/>
      <c r="Y30" s="89"/>
    </row>
    <row r="31" spans="2:25" s="91" customFormat="1" ht="20.45" customHeight="1" x14ac:dyDescent="0.2">
      <c r="B31" s="89"/>
      <c r="C31" s="92" t="s">
        <v>116</v>
      </c>
      <c r="D31" s="89"/>
      <c r="E31" s="97">
        <v>45323</v>
      </c>
      <c r="F31" s="89"/>
      <c r="G31" s="89"/>
      <c r="H31" s="89"/>
      <c r="I31" s="89"/>
      <c r="J31" s="89"/>
      <c r="K31" s="89"/>
      <c r="L31" s="89"/>
      <c r="M31" s="89"/>
      <c r="N31" s="89"/>
      <c r="O31" s="89"/>
      <c r="P31" s="89"/>
      <c r="Q31" s="89"/>
      <c r="R31" s="89"/>
      <c r="S31" s="89"/>
      <c r="T31" s="89"/>
      <c r="U31" s="89"/>
      <c r="V31" s="89"/>
      <c r="W31" s="89"/>
      <c r="X31" s="89"/>
      <c r="Y31" s="89"/>
    </row>
    <row r="32" spans="2:25" s="91" customFormat="1" ht="31.15" customHeight="1" x14ac:dyDescent="0.2">
      <c r="B32" s="89"/>
      <c r="C32" s="98" t="s">
        <v>117</v>
      </c>
      <c r="D32" s="89"/>
      <c r="E32" s="99">
        <v>9</v>
      </c>
      <c r="F32" s="89"/>
      <c r="G32" s="89"/>
      <c r="H32" s="89"/>
      <c r="I32" s="89"/>
      <c r="J32" s="89"/>
      <c r="K32" s="89"/>
      <c r="L32" s="89"/>
      <c r="M32" s="89"/>
      <c r="N32" s="89"/>
      <c r="O32" s="89"/>
      <c r="P32" s="89"/>
      <c r="Q32" s="89"/>
      <c r="R32" s="89"/>
      <c r="S32" s="89"/>
      <c r="T32" s="89"/>
      <c r="U32" s="89"/>
      <c r="V32" s="89"/>
      <c r="W32" s="89"/>
      <c r="X32" s="89"/>
      <c r="Y32" s="89"/>
    </row>
    <row r="33" spans="1:148" s="91" customFormat="1" ht="12.75" x14ac:dyDescent="0.2">
      <c r="B33" s="89"/>
      <c r="C33" s="89"/>
      <c r="D33" s="89"/>
      <c r="E33" s="90"/>
      <c r="F33" s="89"/>
      <c r="G33" s="89"/>
      <c r="H33" s="89"/>
      <c r="I33" s="89"/>
      <c r="J33" s="89"/>
      <c r="K33" s="89"/>
      <c r="L33" s="89"/>
      <c r="M33" s="89"/>
      <c r="N33" s="89"/>
      <c r="O33" s="89"/>
      <c r="P33" s="89"/>
      <c r="Q33" s="89"/>
      <c r="R33" s="89"/>
      <c r="S33" s="89"/>
      <c r="T33" s="89"/>
      <c r="U33" s="89"/>
      <c r="V33" s="89"/>
      <c r="W33" s="89"/>
      <c r="X33" s="89"/>
      <c r="Y33" s="89"/>
    </row>
    <row r="34" spans="1:148" s="91" customFormat="1" ht="12.75" x14ac:dyDescent="0.2"/>
    <row r="35" spans="1:148" s="91" customFormat="1" ht="12.75" x14ac:dyDescent="0.2"/>
    <row r="36" spans="1:148" x14ac:dyDescent="0.3">
      <c r="B36" s="57"/>
      <c r="C36" s="67"/>
      <c r="D36" s="57"/>
      <c r="E36" s="78"/>
      <c r="F36" s="57"/>
      <c r="G36" s="57"/>
      <c r="H36" s="57"/>
      <c r="I36" s="57"/>
      <c r="J36" s="57"/>
      <c r="K36" s="57"/>
      <c r="L36" s="57"/>
      <c r="M36" s="57"/>
      <c r="N36" s="57"/>
      <c r="O36" s="57"/>
      <c r="P36" s="57"/>
      <c r="Q36" s="57"/>
      <c r="R36" s="57"/>
      <c r="S36" s="57"/>
      <c r="T36" s="57"/>
      <c r="U36" s="57"/>
      <c r="V36" s="57"/>
      <c r="W36" s="57"/>
      <c r="X36" s="57"/>
      <c r="Y36" s="57"/>
    </row>
    <row r="37" spans="1:148" s="88" customFormat="1" ht="23.45" customHeight="1" x14ac:dyDescent="0.25">
      <c r="B37" s="84"/>
      <c r="C37" s="85" t="s">
        <v>52</v>
      </c>
      <c r="D37" s="86"/>
      <c r="E37" s="87"/>
      <c r="F37" s="86"/>
      <c r="G37" s="86"/>
      <c r="H37" s="86"/>
      <c r="I37" s="86"/>
      <c r="J37" s="86"/>
      <c r="K37" s="86"/>
      <c r="L37" s="86"/>
      <c r="M37" s="86"/>
      <c r="N37" s="86"/>
      <c r="O37" s="86"/>
      <c r="P37" s="86"/>
      <c r="Q37" s="86"/>
      <c r="R37" s="86"/>
      <c r="S37" s="86"/>
      <c r="T37" s="86"/>
      <c r="U37" s="86"/>
      <c r="V37" s="86"/>
      <c r="W37" s="86"/>
      <c r="X37" s="86"/>
      <c r="Y37" s="84"/>
    </row>
    <row r="38" spans="1:148" x14ac:dyDescent="0.3">
      <c r="B38" s="57"/>
      <c r="C38" s="67"/>
      <c r="D38" s="57"/>
      <c r="E38" s="78"/>
      <c r="F38" s="57"/>
      <c r="G38" s="57"/>
      <c r="H38" s="57"/>
      <c r="I38" s="57"/>
      <c r="J38" s="57"/>
      <c r="K38" s="57"/>
      <c r="L38" s="57"/>
      <c r="M38" s="57"/>
      <c r="N38" s="57"/>
      <c r="O38" s="57"/>
      <c r="P38" s="57"/>
      <c r="Q38" s="57"/>
      <c r="R38" s="57"/>
      <c r="S38" s="57"/>
      <c r="T38" s="57"/>
      <c r="U38" s="57"/>
      <c r="V38" s="57"/>
      <c r="W38" s="57"/>
      <c r="X38" s="57"/>
      <c r="Y38" s="57"/>
    </row>
    <row r="39" spans="1:148" ht="30.6" customHeight="1" x14ac:dyDescent="0.3">
      <c r="B39" s="57"/>
      <c r="C39" s="334" t="s">
        <v>191</v>
      </c>
      <c r="D39" s="335"/>
      <c r="E39" s="335"/>
      <c r="F39" s="335"/>
      <c r="G39" s="335"/>
      <c r="H39" s="335"/>
      <c r="I39" s="336"/>
      <c r="J39" s="57"/>
      <c r="K39" s="57"/>
      <c r="L39" s="57"/>
      <c r="M39" s="57"/>
      <c r="N39" s="57"/>
      <c r="O39" s="57"/>
      <c r="P39" s="57"/>
      <c r="Q39" s="57"/>
      <c r="R39" s="57"/>
      <c r="S39" s="57"/>
      <c r="T39" s="57"/>
      <c r="U39" s="57"/>
      <c r="V39" s="57"/>
      <c r="W39" s="57"/>
      <c r="X39" s="57"/>
      <c r="Y39" s="57"/>
    </row>
    <row r="40" spans="1:148" x14ac:dyDescent="0.3">
      <c r="B40" s="57"/>
      <c r="C40" s="67"/>
      <c r="D40" s="57"/>
      <c r="E40" s="78"/>
      <c r="F40" s="57"/>
      <c r="G40" s="57"/>
      <c r="H40" s="57"/>
      <c r="I40" s="57"/>
      <c r="J40" s="57"/>
      <c r="K40" s="57"/>
      <c r="L40" s="57"/>
      <c r="M40" s="57"/>
      <c r="N40" s="57"/>
      <c r="O40" s="57"/>
      <c r="P40" s="57"/>
      <c r="Q40" s="57"/>
      <c r="R40" s="57"/>
      <c r="S40" s="57"/>
      <c r="T40" s="57"/>
      <c r="U40" s="57"/>
      <c r="V40" s="57"/>
      <c r="W40" s="57"/>
      <c r="X40" s="57"/>
      <c r="Y40" s="57"/>
    </row>
    <row r="41" spans="1:148" ht="27.6" customHeight="1" outlineLevel="1" x14ac:dyDescent="0.3">
      <c r="B41" s="57"/>
      <c r="C41" s="349" t="s">
        <v>60</v>
      </c>
      <c r="D41" s="349"/>
      <c r="E41" s="349"/>
      <c r="F41" s="349"/>
      <c r="G41" s="349"/>
      <c r="H41" s="349"/>
      <c r="I41" s="349"/>
      <c r="J41" s="57"/>
      <c r="K41" s="57"/>
      <c r="L41" s="57"/>
      <c r="M41" s="57"/>
      <c r="N41" s="57"/>
      <c r="O41" s="57"/>
      <c r="P41" s="57"/>
      <c r="Q41" s="57"/>
      <c r="R41" s="57"/>
      <c r="S41" s="57"/>
      <c r="T41" s="57"/>
      <c r="U41" s="57"/>
      <c r="V41" s="57"/>
      <c r="W41" s="57"/>
      <c r="X41" s="57"/>
      <c r="Y41" s="57"/>
    </row>
    <row r="42" spans="1:148" outlineLevel="1" x14ac:dyDescent="0.3">
      <c r="B42" s="57"/>
      <c r="C42" s="218" t="s">
        <v>248</v>
      </c>
      <c r="D42" s="57"/>
      <c r="E42" s="101" t="s">
        <v>61</v>
      </c>
      <c r="F42" s="57"/>
      <c r="G42" s="57"/>
      <c r="H42" s="57"/>
      <c r="I42" s="57"/>
      <c r="J42" s="78" t="s">
        <v>47</v>
      </c>
      <c r="K42" s="78"/>
      <c r="L42" s="102"/>
      <c r="M42" s="102"/>
      <c r="N42" s="102"/>
      <c r="O42" s="102"/>
      <c r="P42" s="102"/>
      <c r="Q42" s="102"/>
      <c r="R42" s="102"/>
      <c r="S42" s="102"/>
      <c r="T42" s="102"/>
      <c r="U42" s="102"/>
      <c r="V42" s="102"/>
      <c r="W42" s="102"/>
      <c r="X42" s="102"/>
      <c r="Y42" s="57"/>
    </row>
    <row r="43" spans="1:148" outlineLevel="1" x14ac:dyDescent="0.3">
      <c r="B43" s="57"/>
      <c r="C43" s="218" t="s">
        <v>249</v>
      </c>
      <c r="D43" s="57"/>
      <c r="E43" s="101" t="s">
        <v>61</v>
      </c>
      <c r="F43" s="57"/>
      <c r="G43" s="57"/>
      <c r="H43" s="57"/>
      <c r="I43" s="57"/>
      <c r="J43" s="78" t="s">
        <v>47</v>
      </c>
      <c r="K43" s="78"/>
      <c r="L43" s="102"/>
      <c r="M43" s="102"/>
      <c r="N43" s="102"/>
      <c r="O43" s="102"/>
      <c r="P43" s="102"/>
      <c r="Q43" s="102"/>
      <c r="R43" s="102"/>
      <c r="S43" s="102"/>
      <c r="T43" s="102"/>
      <c r="U43" s="102"/>
      <c r="V43" s="102"/>
      <c r="W43" s="102"/>
      <c r="X43" s="102"/>
      <c r="Y43" s="57"/>
    </row>
    <row r="44" spans="1:148" outlineLevel="1" x14ac:dyDescent="0.3">
      <c r="B44" s="57"/>
      <c r="C44" s="218"/>
      <c r="D44" s="57"/>
      <c r="E44" s="101" t="s">
        <v>61</v>
      </c>
      <c r="F44" s="57"/>
      <c r="G44" s="57"/>
      <c r="H44" s="57"/>
      <c r="I44" s="57"/>
      <c r="J44" s="78" t="s">
        <v>47</v>
      </c>
      <c r="K44" s="78"/>
      <c r="L44" s="102"/>
      <c r="M44" s="102"/>
      <c r="N44" s="102"/>
      <c r="O44" s="102"/>
      <c r="P44" s="102"/>
      <c r="Q44" s="102"/>
      <c r="R44" s="102"/>
      <c r="S44" s="102"/>
      <c r="T44" s="102"/>
      <c r="U44" s="102"/>
      <c r="V44" s="102"/>
      <c r="W44" s="102"/>
      <c r="X44" s="102"/>
      <c r="Y44" s="57"/>
    </row>
    <row r="45" spans="1:148" s="57" customFormat="1" outlineLevel="1" x14ac:dyDescent="0.3">
      <c r="A45" s="58"/>
      <c r="C45" s="67"/>
      <c r="E45" s="78"/>
      <c r="J45" s="78"/>
      <c r="K45" s="78"/>
      <c r="L45" s="103"/>
      <c r="M45" s="103"/>
      <c r="N45" s="103"/>
      <c r="O45" s="103"/>
      <c r="P45" s="103"/>
      <c r="Q45" s="103"/>
      <c r="R45" s="103"/>
      <c r="S45" s="103"/>
      <c r="T45" s="103"/>
      <c r="U45" s="103"/>
      <c r="V45" s="103"/>
      <c r="W45" s="103"/>
      <c r="X45" s="103"/>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c r="DI45" s="58"/>
      <c r="DJ45" s="58"/>
      <c r="DK45" s="58"/>
      <c r="DL45" s="58"/>
      <c r="DM45" s="58"/>
      <c r="DN45" s="58"/>
      <c r="DO45" s="58"/>
      <c r="DP45" s="58"/>
      <c r="DQ45" s="58"/>
      <c r="DR45" s="58"/>
      <c r="DS45" s="58"/>
      <c r="DT45" s="58"/>
      <c r="DU45" s="58"/>
      <c r="DV45" s="58"/>
      <c r="DW45" s="58"/>
      <c r="DX45" s="58"/>
      <c r="DY45" s="58"/>
      <c r="DZ45" s="58"/>
      <c r="EA45" s="58"/>
      <c r="EB45" s="58"/>
      <c r="EC45" s="58"/>
      <c r="ED45" s="58"/>
      <c r="EE45" s="58"/>
      <c r="EF45" s="58"/>
      <c r="EG45" s="58"/>
      <c r="EH45" s="58"/>
      <c r="EI45" s="58"/>
      <c r="EJ45" s="58"/>
      <c r="EK45" s="58"/>
      <c r="EL45" s="58"/>
      <c r="EM45" s="58"/>
      <c r="EN45" s="58"/>
      <c r="EO45" s="58"/>
      <c r="EP45" s="58"/>
      <c r="EQ45" s="58"/>
      <c r="ER45" s="58"/>
    </row>
    <row r="46" spans="1:148" ht="33" outlineLevel="1" x14ac:dyDescent="0.3">
      <c r="B46" s="57"/>
      <c r="C46" s="104" t="s">
        <v>62</v>
      </c>
      <c r="D46" s="57"/>
      <c r="E46" s="105" t="s">
        <v>61</v>
      </c>
      <c r="F46" s="57"/>
      <c r="G46" s="57"/>
      <c r="H46" s="57"/>
      <c r="I46" s="57"/>
      <c r="J46" s="78"/>
      <c r="K46" s="78"/>
      <c r="L46" s="133">
        <f>SUM(L42:L44)</f>
        <v>0</v>
      </c>
      <c r="M46" s="133">
        <f t="shared" ref="M46:X46" si="6">SUM(M42:M44)</f>
        <v>0</v>
      </c>
      <c r="N46" s="133">
        <f t="shared" si="6"/>
        <v>0</v>
      </c>
      <c r="O46" s="133">
        <f t="shared" si="6"/>
        <v>0</v>
      </c>
      <c r="P46" s="133">
        <f t="shared" si="6"/>
        <v>0</v>
      </c>
      <c r="Q46" s="133">
        <f t="shared" si="6"/>
        <v>0</v>
      </c>
      <c r="R46" s="133">
        <f t="shared" si="6"/>
        <v>0</v>
      </c>
      <c r="S46" s="133">
        <f t="shared" si="6"/>
        <v>0</v>
      </c>
      <c r="T46" s="133">
        <f t="shared" si="6"/>
        <v>0</v>
      </c>
      <c r="U46" s="133">
        <f t="shared" si="6"/>
        <v>0</v>
      </c>
      <c r="V46" s="133">
        <f t="shared" si="6"/>
        <v>0</v>
      </c>
      <c r="W46" s="133">
        <f t="shared" si="6"/>
        <v>0</v>
      </c>
      <c r="X46" s="133">
        <f t="shared" si="6"/>
        <v>0</v>
      </c>
      <c r="Y46" s="57"/>
    </row>
    <row r="47" spans="1:148" ht="13.15" customHeight="1" outlineLevel="1" x14ac:dyDescent="0.3">
      <c r="B47" s="57"/>
      <c r="C47" s="67"/>
      <c r="D47" s="57"/>
      <c r="E47" s="78"/>
      <c r="F47" s="57"/>
      <c r="G47" s="57"/>
      <c r="H47" s="57"/>
      <c r="I47" s="57"/>
      <c r="J47" s="57"/>
      <c r="K47" s="57"/>
      <c r="L47" s="57"/>
      <c r="M47" s="57"/>
      <c r="N47" s="57"/>
      <c r="O47" s="57"/>
      <c r="P47" s="57"/>
      <c r="Q47" s="57"/>
      <c r="R47" s="57"/>
      <c r="S47" s="57"/>
      <c r="T47" s="57"/>
      <c r="U47" s="57"/>
      <c r="V47" s="57"/>
      <c r="W47" s="57"/>
      <c r="X47" s="57"/>
      <c r="Y47" s="57"/>
    </row>
    <row r="48" spans="1:148" outlineLevel="1" x14ac:dyDescent="0.3">
      <c r="B48" s="57"/>
      <c r="C48" s="349" t="s">
        <v>63</v>
      </c>
      <c r="D48" s="349"/>
      <c r="E48" s="349"/>
      <c r="F48" s="349"/>
      <c r="G48" s="349"/>
      <c r="H48" s="349"/>
      <c r="I48" s="349"/>
      <c r="J48" s="57"/>
      <c r="K48" s="57"/>
      <c r="L48" s="57"/>
      <c r="M48" s="57"/>
      <c r="N48" s="57"/>
      <c r="O48" s="57"/>
      <c r="P48" s="57"/>
      <c r="Q48" s="57"/>
      <c r="R48" s="57"/>
      <c r="S48" s="57"/>
      <c r="T48" s="57"/>
      <c r="U48" s="57"/>
      <c r="V48" s="57"/>
      <c r="W48" s="57"/>
      <c r="X48" s="57"/>
      <c r="Y48" s="57"/>
    </row>
    <row r="49" spans="2:25" outlineLevel="1" x14ac:dyDescent="0.3">
      <c r="B49" s="57"/>
      <c r="C49" s="67"/>
      <c r="D49" s="57"/>
      <c r="E49" s="78"/>
      <c r="F49" s="57"/>
      <c r="G49" s="57"/>
      <c r="H49" s="57"/>
      <c r="I49" s="57"/>
      <c r="J49" s="57"/>
      <c r="K49" s="57"/>
      <c r="L49" s="57"/>
      <c r="M49" s="57"/>
      <c r="N49" s="57"/>
      <c r="O49" s="57"/>
      <c r="P49" s="57"/>
      <c r="Q49" s="57"/>
      <c r="R49" s="57"/>
      <c r="S49" s="57"/>
      <c r="T49" s="57"/>
      <c r="U49" s="57"/>
      <c r="V49" s="57"/>
      <c r="W49" s="57"/>
      <c r="X49" s="57"/>
      <c r="Y49" s="57"/>
    </row>
    <row r="50" spans="2:25" ht="33" outlineLevel="1" x14ac:dyDescent="0.3">
      <c r="B50" s="57"/>
      <c r="C50" s="106" t="s">
        <v>65</v>
      </c>
      <c r="D50" s="57"/>
      <c r="E50" s="101" t="s">
        <v>61</v>
      </c>
      <c r="F50" s="57"/>
      <c r="G50" s="57"/>
      <c r="H50" s="57"/>
      <c r="I50" s="57"/>
      <c r="J50" s="78" t="s">
        <v>47</v>
      </c>
      <c r="K50" s="78"/>
      <c r="L50" s="102"/>
      <c r="M50" s="102"/>
      <c r="N50" s="102"/>
      <c r="O50" s="102"/>
      <c r="P50" s="102"/>
      <c r="Q50" s="102"/>
      <c r="R50" s="102"/>
      <c r="S50" s="102"/>
      <c r="T50" s="102"/>
      <c r="U50" s="102"/>
      <c r="V50" s="102"/>
      <c r="W50" s="102"/>
      <c r="X50" s="102"/>
      <c r="Y50" s="57"/>
    </row>
    <row r="51" spans="2:25" ht="33" outlineLevel="1" x14ac:dyDescent="0.3">
      <c r="B51" s="57"/>
      <c r="C51" s="106" t="s">
        <v>64</v>
      </c>
      <c r="D51" s="57"/>
      <c r="E51" s="101" t="s">
        <v>61</v>
      </c>
      <c r="F51" s="57"/>
      <c r="G51" s="57"/>
      <c r="H51" s="57"/>
      <c r="I51" s="57"/>
      <c r="J51" s="78" t="s">
        <v>48</v>
      </c>
      <c r="K51" s="78"/>
      <c r="L51" s="102"/>
      <c r="M51" s="102"/>
      <c r="N51" s="102"/>
      <c r="O51" s="102"/>
      <c r="P51" s="102"/>
      <c r="Q51" s="102"/>
      <c r="R51" s="102"/>
      <c r="S51" s="102"/>
      <c r="T51" s="102"/>
      <c r="U51" s="102"/>
      <c r="V51" s="102"/>
      <c r="W51" s="102"/>
      <c r="X51" s="102"/>
      <c r="Y51" s="57"/>
    </row>
    <row r="52" spans="2:25" ht="9" customHeight="1" outlineLevel="1" x14ac:dyDescent="0.3">
      <c r="B52" s="57"/>
      <c r="C52" s="67"/>
      <c r="D52" s="57"/>
      <c r="E52" s="78"/>
      <c r="F52" s="57"/>
      <c r="G52" s="57"/>
      <c r="H52" s="57"/>
      <c r="I52" s="57"/>
      <c r="J52" s="57"/>
      <c r="K52" s="57"/>
      <c r="L52" s="57"/>
      <c r="M52" s="57"/>
      <c r="N52" s="57"/>
      <c r="O52" s="57"/>
      <c r="P52" s="57"/>
      <c r="Q52" s="57"/>
      <c r="R52" s="57"/>
      <c r="S52" s="57"/>
      <c r="T52" s="57"/>
      <c r="U52" s="57"/>
      <c r="V52" s="57"/>
      <c r="W52" s="57"/>
      <c r="X52" s="57"/>
      <c r="Y52" s="57"/>
    </row>
    <row r="53" spans="2:25" ht="18" customHeight="1" outlineLevel="1" x14ac:dyDescent="0.3">
      <c r="B53" s="57"/>
      <c r="C53" s="106" t="s">
        <v>66</v>
      </c>
      <c r="D53" s="57"/>
      <c r="E53" s="101" t="s">
        <v>61</v>
      </c>
      <c r="F53" s="57"/>
      <c r="G53" s="57"/>
      <c r="H53" s="57"/>
      <c r="I53" s="57"/>
      <c r="J53" s="78" t="s">
        <v>47</v>
      </c>
      <c r="K53" s="78"/>
      <c r="L53" s="102"/>
      <c r="M53" s="102"/>
      <c r="N53" s="102"/>
      <c r="O53" s="102"/>
      <c r="P53" s="102"/>
      <c r="Q53" s="102"/>
      <c r="R53" s="102"/>
      <c r="S53" s="102"/>
      <c r="T53" s="102"/>
      <c r="U53" s="102"/>
      <c r="V53" s="102"/>
      <c r="W53" s="102"/>
      <c r="X53" s="102"/>
      <c r="Y53" s="57"/>
    </row>
    <row r="54" spans="2:25" ht="33" outlineLevel="1" x14ac:dyDescent="0.3">
      <c r="B54" s="57"/>
      <c r="C54" s="106" t="s">
        <v>67</v>
      </c>
      <c r="D54" s="57"/>
      <c r="E54" s="101" t="s">
        <v>61</v>
      </c>
      <c r="F54" s="57"/>
      <c r="G54" s="57"/>
      <c r="H54" s="57"/>
      <c r="I54" s="57"/>
      <c r="J54" s="78" t="s">
        <v>48</v>
      </c>
      <c r="K54" s="78"/>
      <c r="L54" s="102"/>
      <c r="M54" s="102"/>
      <c r="N54" s="102"/>
      <c r="O54" s="102"/>
      <c r="P54" s="102"/>
      <c r="Q54" s="102"/>
      <c r="R54" s="102"/>
      <c r="S54" s="102"/>
      <c r="T54" s="102"/>
      <c r="U54" s="102"/>
      <c r="V54" s="102"/>
      <c r="W54" s="102"/>
      <c r="X54" s="102"/>
      <c r="Y54" s="57"/>
    </row>
    <row r="55" spans="2:25" ht="7.15" customHeight="1" outlineLevel="1" x14ac:dyDescent="0.3">
      <c r="B55" s="57"/>
      <c r="C55" s="67"/>
      <c r="D55" s="57"/>
      <c r="E55" s="78"/>
      <c r="F55" s="57"/>
      <c r="G55" s="57"/>
      <c r="H55" s="57"/>
      <c r="I55" s="57"/>
      <c r="J55" s="57"/>
      <c r="K55" s="57"/>
      <c r="L55" s="57"/>
      <c r="M55" s="57"/>
      <c r="N55" s="57"/>
      <c r="O55" s="57"/>
      <c r="P55" s="57"/>
      <c r="Q55" s="57"/>
      <c r="R55" s="57"/>
      <c r="S55" s="57"/>
      <c r="T55" s="57"/>
      <c r="U55" s="57"/>
      <c r="V55" s="57"/>
      <c r="W55" s="57"/>
      <c r="X55" s="57"/>
      <c r="Y55" s="57"/>
    </row>
    <row r="56" spans="2:25" ht="33" outlineLevel="1" x14ac:dyDescent="0.3">
      <c r="B56" s="57"/>
      <c r="C56" s="106" t="s">
        <v>68</v>
      </c>
      <c r="D56" s="57"/>
      <c r="E56" s="101" t="s">
        <v>61</v>
      </c>
      <c r="F56" s="57"/>
      <c r="G56" s="57"/>
      <c r="H56" s="57"/>
      <c r="I56" s="57"/>
      <c r="J56" s="78"/>
      <c r="K56" s="78"/>
      <c r="L56" s="212">
        <f>L57*L58</f>
        <v>0</v>
      </c>
      <c r="M56" s="212">
        <f t="shared" ref="M56:X56" si="7">M57*M58</f>
        <v>0</v>
      </c>
      <c r="N56" s="212">
        <f t="shared" si="7"/>
        <v>0</v>
      </c>
      <c r="O56" s="212">
        <f t="shared" si="7"/>
        <v>0</v>
      </c>
      <c r="P56" s="212">
        <f t="shared" si="7"/>
        <v>0</v>
      </c>
      <c r="Q56" s="212">
        <f t="shared" si="7"/>
        <v>0</v>
      </c>
      <c r="R56" s="212">
        <f t="shared" si="7"/>
        <v>0</v>
      </c>
      <c r="S56" s="212">
        <f t="shared" si="7"/>
        <v>0</v>
      </c>
      <c r="T56" s="212">
        <f t="shared" si="7"/>
        <v>0</v>
      </c>
      <c r="U56" s="212">
        <f t="shared" si="7"/>
        <v>0</v>
      </c>
      <c r="V56" s="212">
        <f t="shared" si="7"/>
        <v>0</v>
      </c>
      <c r="W56" s="212">
        <f t="shared" si="7"/>
        <v>0</v>
      </c>
      <c r="X56" s="212">
        <f t="shared" si="7"/>
        <v>0</v>
      </c>
      <c r="Y56" s="57"/>
    </row>
    <row r="57" spans="2:25" outlineLevel="1" x14ac:dyDescent="0.3">
      <c r="B57" s="57"/>
      <c r="C57" s="213" t="s">
        <v>237</v>
      </c>
      <c r="D57" s="57"/>
      <c r="E57" s="214" t="s">
        <v>238</v>
      </c>
      <c r="F57" s="57"/>
      <c r="G57" s="57"/>
      <c r="H57" s="57"/>
      <c r="I57" s="57"/>
      <c r="J57" s="78" t="s">
        <v>47</v>
      </c>
      <c r="K57" s="78"/>
      <c r="L57" s="102"/>
      <c r="M57" s="102"/>
      <c r="N57" s="102"/>
      <c r="O57" s="102"/>
      <c r="P57" s="102"/>
      <c r="Q57" s="102"/>
      <c r="R57" s="102"/>
      <c r="S57" s="102"/>
      <c r="T57" s="102"/>
      <c r="U57" s="102"/>
      <c r="V57" s="102"/>
      <c r="W57" s="102"/>
      <c r="X57" s="102"/>
      <c r="Y57" s="57"/>
    </row>
    <row r="58" spans="2:25" outlineLevel="1" x14ac:dyDescent="0.3">
      <c r="B58" s="57"/>
      <c r="C58" s="213" t="s">
        <v>240</v>
      </c>
      <c r="D58" s="57"/>
      <c r="E58" s="214" t="s">
        <v>239</v>
      </c>
      <c r="F58" s="57"/>
      <c r="G58" s="57"/>
      <c r="H58" s="57"/>
      <c r="I58" s="57"/>
      <c r="J58" s="78" t="s">
        <v>47</v>
      </c>
      <c r="K58" s="78"/>
      <c r="L58" s="102"/>
      <c r="M58" s="102"/>
      <c r="N58" s="102"/>
      <c r="O58" s="102"/>
      <c r="P58" s="102"/>
      <c r="Q58" s="102"/>
      <c r="R58" s="102"/>
      <c r="S58" s="102"/>
      <c r="T58" s="102"/>
      <c r="U58" s="102"/>
      <c r="V58" s="102"/>
      <c r="W58" s="102"/>
      <c r="X58" s="102"/>
      <c r="Y58" s="57"/>
    </row>
    <row r="59" spans="2:25" ht="8.4499999999999993" customHeight="1" outlineLevel="1" x14ac:dyDescent="0.3">
      <c r="B59" s="57"/>
      <c r="C59" s="67"/>
      <c r="D59" s="57"/>
      <c r="E59" s="78"/>
      <c r="F59" s="57"/>
      <c r="G59" s="57"/>
      <c r="H59" s="57"/>
      <c r="I59" s="57"/>
      <c r="J59" s="57"/>
      <c r="K59" s="57"/>
      <c r="L59" s="57"/>
      <c r="M59" s="57"/>
      <c r="N59" s="57"/>
      <c r="O59" s="57"/>
      <c r="P59" s="57"/>
      <c r="Q59" s="57"/>
      <c r="R59" s="57"/>
      <c r="S59" s="57"/>
      <c r="T59" s="57"/>
      <c r="U59" s="57"/>
      <c r="V59" s="57"/>
      <c r="W59" s="57"/>
      <c r="X59" s="57"/>
      <c r="Y59" s="57"/>
    </row>
    <row r="60" spans="2:25" ht="33" outlineLevel="1" x14ac:dyDescent="0.3">
      <c r="B60" s="57"/>
      <c r="C60" s="106" t="s">
        <v>69</v>
      </c>
      <c r="D60" s="57"/>
      <c r="E60" s="101" t="s">
        <v>61</v>
      </c>
      <c r="F60" s="57"/>
      <c r="G60" s="57"/>
      <c r="H60" s="57"/>
      <c r="I60" s="57"/>
      <c r="J60" s="78" t="s">
        <v>47</v>
      </c>
      <c r="K60" s="78"/>
      <c r="L60" s="102"/>
      <c r="M60" s="102"/>
      <c r="N60" s="102"/>
      <c r="O60" s="102"/>
      <c r="P60" s="102"/>
      <c r="Q60" s="102"/>
      <c r="R60" s="102"/>
      <c r="S60" s="102"/>
      <c r="T60" s="102"/>
      <c r="U60" s="102"/>
      <c r="V60" s="102"/>
      <c r="W60" s="102"/>
      <c r="X60" s="102"/>
      <c r="Y60" s="57"/>
    </row>
    <row r="61" spans="2:25" ht="7.9" customHeight="1" outlineLevel="1" x14ac:dyDescent="0.3">
      <c r="B61" s="57"/>
      <c r="C61" s="67"/>
      <c r="D61" s="57"/>
      <c r="E61" s="78"/>
      <c r="F61" s="57"/>
      <c r="G61" s="57"/>
      <c r="H61" s="57"/>
      <c r="I61" s="57"/>
      <c r="J61" s="57"/>
      <c r="K61" s="57"/>
      <c r="L61" s="57"/>
      <c r="M61" s="57"/>
      <c r="N61" s="57"/>
      <c r="O61" s="57"/>
      <c r="P61" s="57"/>
      <c r="Q61" s="57"/>
      <c r="R61" s="57"/>
      <c r="S61" s="57"/>
      <c r="T61" s="57"/>
      <c r="U61" s="57"/>
      <c r="V61" s="57"/>
      <c r="W61" s="57"/>
      <c r="X61" s="57"/>
      <c r="Y61" s="57"/>
    </row>
    <row r="62" spans="2:25" ht="14.45" customHeight="1" outlineLevel="1" x14ac:dyDescent="0.3">
      <c r="B62" s="57"/>
      <c r="C62" s="106" t="s">
        <v>85</v>
      </c>
      <c r="D62" s="57"/>
      <c r="E62" s="101" t="s">
        <v>61</v>
      </c>
      <c r="F62" s="57"/>
      <c r="G62" s="57"/>
      <c r="H62" s="57"/>
      <c r="I62" s="107" t="s">
        <v>212</v>
      </c>
      <c r="J62" s="78" t="s">
        <v>47</v>
      </c>
      <c r="K62" s="57"/>
      <c r="L62" s="134">
        <f>IF('1-Inputuri'!L13="Implementare",IF(ISERROR((('4-Buget cerere'!$E$23+'4-Buget cerere'!$E$34)*1.07+'4-Buget cerere'!$H$34+'4-Buget cerere'!$H$23)*'4-Buget cerere'!O45),0,((('4-Buget cerere'!$E$23+'4-Buget cerere'!$E$34)*1.07+'4-Buget cerere'!$H$34+'4-Buget cerere'!$H$23))*'4-Buget cerere'!O45),0)</f>
        <v>0</v>
      </c>
      <c r="M62" s="134">
        <f>IF('1-Inputuri'!M13="Implementare",IF(ISERROR((('4-Buget cerere'!$E$23+'4-Buget cerere'!$E$34)*1.07+'4-Buget cerere'!$H$34+'4-Buget cerere'!$H$23)*'4-Buget cerere'!P45),0,((('4-Buget cerere'!$E$23+'4-Buget cerere'!$E$34)*1.07+'4-Buget cerere'!$H$34+'4-Buget cerere'!$H$23))*'4-Buget cerere'!P45),0)</f>
        <v>0</v>
      </c>
      <c r="N62" s="134">
        <f>IF('1-Inputuri'!N13="Implementare",IF(ISERROR((('4-Buget cerere'!$E$23+'4-Buget cerere'!$E$34)*1.07+'4-Buget cerere'!$H$34+'4-Buget cerere'!$H$23)*'4-Buget cerere'!Q45),0,((('4-Buget cerere'!$E$23+'4-Buget cerere'!$E$34)*1.07+'4-Buget cerere'!$H$34+'4-Buget cerere'!$H$23))*'4-Buget cerere'!Q45),0)</f>
        <v>0</v>
      </c>
      <c r="O62" s="134">
        <f>IF('1-Inputuri'!O13="Implementare",IF(ISERROR((('4-Buget cerere'!$E$23+'4-Buget cerere'!$E$34)*1.07+'4-Buget cerere'!$H$34+'4-Buget cerere'!$H$23)*'4-Buget cerere'!R45),0,((('4-Buget cerere'!$E$23+'4-Buget cerere'!$E$34)*1.07+'4-Buget cerere'!$H$34+'4-Buget cerere'!$H$23))*'4-Buget cerere'!R45),0)</f>
        <v>0</v>
      </c>
      <c r="P62" s="57"/>
      <c r="Q62" s="57"/>
      <c r="R62" s="57"/>
      <c r="S62" s="57"/>
      <c r="T62" s="57"/>
      <c r="U62" s="57"/>
      <c r="V62" s="57"/>
      <c r="W62" s="57"/>
      <c r="X62" s="57"/>
      <c r="Y62" s="57"/>
    </row>
    <row r="63" spans="2:25" ht="7.9" customHeight="1" outlineLevel="1" x14ac:dyDescent="0.3">
      <c r="B63" s="57"/>
      <c r="C63" s="67"/>
      <c r="D63" s="57"/>
      <c r="E63" s="78"/>
      <c r="F63" s="57"/>
      <c r="G63" s="57"/>
      <c r="H63" s="57"/>
      <c r="I63" s="57"/>
      <c r="J63" s="57"/>
      <c r="K63" s="57"/>
      <c r="L63" s="57"/>
      <c r="M63" s="57"/>
      <c r="N63" s="57"/>
      <c r="O63" s="57"/>
      <c r="P63" s="57"/>
      <c r="Q63" s="57"/>
      <c r="R63" s="57"/>
      <c r="S63" s="57"/>
      <c r="T63" s="57"/>
      <c r="U63" s="57"/>
      <c r="V63" s="57"/>
      <c r="W63" s="57"/>
      <c r="X63" s="57"/>
      <c r="Y63" s="57"/>
    </row>
    <row r="64" spans="2:25" outlineLevel="1" x14ac:dyDescent="0.3">
      <c r="B64" s="57"/>
      <c r="C64" s="106" t="s">
        <v>70</v>
      </c>
      <c r="D64" s="57"/>
      <c r="E64" s="101" t="s">
        <v>61</v>
      </c>
      <c r="F64" s="57"/>
      <c r="G64" s="57"/>
      <c r="H64" s="57"/>
      <c r="I64" s="57"/>
      <c r="J64" s="78"/>
      <c r="K64" s="78"/>
      <c r="L64" s="134">
        <f>SUM(L65:L67)</f>
        <v>0</v>
      </c>
      <c r="M64" s="134">
        <f t="shared" ref="M64:X64" si="8">SUM(M65:M67)</f>
        <v>0</v>
      </c>
      <c r="N64" s="134">
        <f t="shared" si="8"/>
        <v>0</v>
      </c>
      <c r="O64" s="134">
        <f t="shared" si="8"/>
        <v>0</v>
      </c>
      <c r="P64" s="134">
        <f t="shared" si="8"/>
        <v>0</v>
      </c>
      <c r="Q64" s="134">
        <f t="shared" si="8"/>
        <v>0</v>
      </c>
      <c r="R64" s="134">
        <f t="shared" si="8"/>
        <v>0</v>
      </c>
      <c r="S64" s="134">
        <f t="shared" si="8"/>
        <v>0</v>
      </c>
      <c r="T64" s="134">
        <f t="shared" si="8"/>
        <v>0</v>
      </c>
      <c r="U64" s="134">
        <f t="shared" si="8"/>
        <v>0</v>
      </c>
      <c r="V64" s="134">
        <f t="shared" si="8"/>
        <v>0</v>
      </c>
      <c r="W64" s="134">
        <f t="shared" si="8"/>
        <v>0</v>
      </c>
      <c r="X64" s="134">
        <f t="shared" si="8"/>
        <v>0</v>
      </c>
      <c r="Y64" s="57"/>
    </row>
    <row r="65" spans="2:25" outlineLevel="1" x14ac:dyDescent="0.3">
      <c r="B65" s="57"/>
      <c r="C65" s="100" t="s">
        <v>71</v>
      </c>
      <c r="D65" s="57"/>
      <c r="E65" s="101" t="s">
        <v>61</v>
      </c>
      <c r="F65" s="57"/>
      <c r="G65" s="57"/>
      <c r="H65" s="57"/>
      <c r="I65" s="57"/>
      <c r="J65" s="78" t="s">
        <v>47</v>
      </c>
      <c r="K65" s="78"/>
      <c r="L65" s="102"/>
      <c r="M65" s="102"/>
      <c r="N65" s="102"/>
      <c r="O65" s="102"/>
      <c r="P65" s="102"/>
      <c r="Q65" s="102"/>
      <c r="R65" s="102"/>
      <c r="S65" s="102"/>
      <c r="T65" s="102"/>
      <c r="U65" s="102"/>
      <c r="V65" s="102"/>
      <c r="W65" s="102"/>
      <c r="X65" s="102"/>
      <c r="Y65" s="57"/>
    </row>
    <row r="66" spans="2:25" outlineLevel="1" x14ac:dyDescent="0.3">
      <c r="B66" s="57"/>
      <c r="C66" s="100" t="s">
        <v>71</v>
      </c>
      <c r="D66" s="57"/>
      <c r="E66" s="101" t="s">
        <v>61</v>
      </c>
      <c r="F66" s="57"/>
      <c r="G66" s="57"/>
      <c r="H66" s="57"/>
      <c r="I66" s="57"/>
      <c r="J66" s="78" t="s">
        <v>47</v>
      </c>
      <c r="K66" s="78"/>
      <c r="L66" s="102"/>
      <c r="M66" s="102"/>
      <c r="N66" s="102"/>
      <c r="O66" s="102"/>
      <c r="P66" s="102"/>
      <c r="Q66" s="102"/>
      <c r="R66" s="102"/>
      <c r="S66" s="102"/>
      <c r="T66" s="102"/>
      <c r="U66" s="102"/>
      <c r="V66" s="102"/>
      <c r="W66" s="102"/>
      <c r="X66" s="102"/>
      <c r="Y66" s="57"/>
    </row>
    <row r="67" spans="2:25" outlineLevel="1" x14ac:dyDescent="0.3">
      <c r="B67" s="57"/>
      <c r="C67" s="100" t="s">
        <v>71</v>
      </c>
      <c r="D67" s="57"/>
      <c r="E67" s="101" t="s">
        <v>61</v>
      </c>
      <c r="F67" s="57"/>
      <c r="G67" s="57"/>
      <c r="H67" s="57"/>
      <c r="I67" s="57"/>
      <c r="J67" s="78" t="s">
        <v>47</v>
      </c>
      <c r="K67" s="78"/>
      <c r="L67" s="102"/>
      <c r="M67" s="102"/>
      <c r="N67" s="102"/>
      <c r="O67" s="102"/>
      <c r="P67" s="102"/>
      <c r="Q67" s="102"/>
      <c r="R67" s="102"/>
      <c r="S67" s="102"/>
      <c r="T67" s="102"/>
      <c r="U67" s="102"/>
      <c r="V67" s="102"/>
      <c r="W67" s="102"/>
      <c r="X67" s="102"/>
      <c r="Y67" s="57"/>
    </row>
    <row r="68" spans="2:25" outlineLevel="1" x14ac:dyDescent="0.3">
      <c r="B68" s="57"/>
      <c r="C68" s="67"/>
      <c r="D68" s="57"/>
      <c r="E68" s="78"/>
      <c r="F68" s="57"/>
      <c r="G68" s="57"/>
      <c r="H68" s="57"/>
      <c r="I68" s="57"/>
      <c r="J68" s="57"/>
      <c r="K68" s="57"/>
      <c r="L68" s="57"/>
      <c r="M68" s="57"/>
      <c r="N68" s="57"/>
      <c r="O68" s="57"/>
      <c r="P68" s="57"/>
      <c r="Q68" s="57"/>
      <c r="R68" s="57"/>
      <c r="S68" s="57"/>
      <c r="T68" s="57"/>
      <c r="U68" s="57"/>
      <c r="V68" s="57"/>
      <c r="W68" s="57"/>
      <c r="X68" s="57"/>
      <c r="Y68" s="57"/>
    </row>
    <row r="69" spans="2:25" ht="33" outlineLevel="1" x14ac:dyDescent="0.3">
      <c r="B69" s="57"/>
      <c r="C69" s="104" t="s">
        <v>72</v>
      </c>
      <c r="D69" s="57"/>
      <c r="E69" s="105" t="s">
        <v>61</v>
      </c>
      <c r="F69" s="57"/>
      <c r="G69" s="57"/>
      <c r="H69" s="57"/>
      <c r="I69" s="57"/>
      <c r="J69" s="78"/>
      <c r="K69" s="78"/>
      <c r="L69" s="133">
        <f>L50+L51+L53+L54+L56+L60+L64+L62</f>
        <v>0</v>
      </c>
      <c r="M69" s="133">
        <f t="shared" ref="M69:O69" si="9">M50+M51+M53+M54+M56+M60+M64+M62</f>
        <v>0</v>
      </c>
      <c r="N69" s="133">
        <f t="shared" si="9"/>
        <v>0</v>
      </c>
      <c r="O69" s="133">
        <f t="shared" si="9"/>
        <v>0</v>
      </c>
      <c r="P69" s="133">
        <f t="shared" ref="P69:X69" si="10">P50+P51+P53+P54+P56+P60+P64</f>
        <v>0</v>
      </c>
      <c r="Q69" s="133">
        <f t="shared" si="10"/>
        <v>0</v>
      </c>
      <c r="R69" s="133">
        <f t="shared" si="10"/>
        <v>0</v>
      </c>
      <c r="S69" s="133">
        <f t="shared" si="10"/>
        <v>0</v>
      </c>
      <c r="T69" s="133">
        <f t="shared" si="10"/>
        <v>0</v>
      </c>
      <c r="U69" s="133">
        <f t="shared" si="10"/>
        <v>0</v>
      </c>
      <c r="V69" s="133">
        <f t="shared" si="10"/>
        <v>0</v>
      </c>
      <c r="W69" s="133">
        <f t="shared" si="10"/>
        <v>0</v>
      </c>
      <c r="X69" s="133">
        <f t="shared" si="10"/>
        <v>0</v>
      </c>
      <c r="Y69" s="57"/>
    </row>
    <row r="70" spans="2:25" x14ac:dyDescent="0.3">
      <c r="B70" s="57"/>
      <c r="C70" s="67"/>
      <c r="D70" s="57"/>
      <c r="E70" s="78"/>
      <c r="F70" s="57"/>
      <c r="G70" s="57"/>
      <c r="H70" s="57"/>
      <c r="I70" s="57"/>
      <c r="J70" s="57"/>
      <c r="K70" s="57"/>
      <c r="L70" s="57"/>
      <c r="M70" s="57"/>
      <c r="N70" s="57"/>
      <c r="O70" s="57"/>
      <c r="P70" s="57"/>
      <c r="Q70" s="57"/>
      <c r="R70" s="57"/>
      <c r="S70" s="57"/>
      <c r="T70" s="57"/>
      <c r="U70" s="57"/>
      <c r="V70" s="57"/>
      <c r="W70" s="57"/>
      <c r="X70" s="57"/>
      <c r="Y70" s="57"/>
    </row>
    <row r="71" spans="2:25" x14ac:dyDescent="0.3">
      <c r="B71" s="57"/>
      <c r="C71" s="67"/>
      <c r="D71" s="57"/>
      <c r="E71" s="78"/>
      <c r="F71" s="57"/>
      <c r="G71" s="57"/>
      <c r="H71" s="57"/>
      <c r="I71" s="57"/>
      <c r="J71" s="57"/>
      <c r="K71" s="57"/>
      <c r="L71" s="57"/>
      <c r="M71" s="57"/>
      <c r="N71" s="57"/>
      <c r="O71" s="57"/>
      <c r="P71" s="57"/>
      <c r="Q71" s="57"/>
      <c r="R71" s="57"/>
      <c r="S71" s="57"/>
      <c r="T71" s="57"/>
      <c r="U71" s="57"/>
      <c r="V71" s="57"/>
      <c r="W71" s="57"/>
      <c r="X71" s="57"/>
      <c r="Y71" s="57"/>
    </row>
    <row r="72" spans="2:25" ht="30.6" customHeight="1" x14ac:dyDescent="0.3">
      <c r="B72" s="57"/>
      <c r="C72" s="334" t="s">
        <v>188</v>
      </c>
      <c r="D72" s="335"/>
      <c r="E72" s="335"/>
      <c r="F72" s="335"/>
      <c r="G72" s="335"/>
      <c r="H72" s="335"/>
      <c r="I72" s="336"/>
      <c r="J72" s="57"/>
      <c r="K72" s="57"/>
      <c r="L72" s="57"/>
      <c r="M72" s="57"/>
      <c r="N72" s="57"/>
      <c r="O72" s="57"/>
      <c r="P72" s="57"/>
      <c r="Q72" s="57"/>
      <c r="R72" s="57"/>
      <c r="S72" s="57"/>
      <c r="T72" s="57"/>
      <c r="U72" s="57"/>
      <c r="V72" s="57"/>
      <c r="W72" s="57"/>
      <c r="X72" s="57"/>
      <c r="Y72" s="57"/>
    </row>
    <row r="73" spans="2:25" ht="15" customHeight="1" x14ac:dyDescent="0.3">
      <c r="B73" s="57"/>
      <c r="C73" s="67"/>
      <c r="D73" s="67"/>
      <c r="E73" s="67"/>
      <c r="F73" s="67"/>
      <c r="G73" s="67"/>
      <c r="H73" s="67"/>
      <c r="I73" s="67"/>
      <c r="J73" s="57"/>
      <c r="K73" s="57"/>
      <c r="L73" s="57"/>
      <c r="M73" s="57"/>
      <c r="N73" s="57"/>
      <c r="O73" s="57"/>
      <c r="P73" s="57"/>
      <c r="Q73" s="57"/>
      <c r="R73" s="57"/>
      <c r="S73" s="57"/>
      <c r="T73" s="57"/>
      <c r="U73" s="57"/>
      <c r="V73" s="57"/>
      <c r="W73" s="57"/>
      <c r="X73" s="57"/>
      <c r="Y73" s="57"/>
    </row>
    <row r="74" spans="2:25" ht="33" outlineLevel="1" x14ac:dyDescent="0.3">
      <c r="B74" s="57"/>
      <c r="C74" s="98" t="s">
        <v>189</v>
      </c>
      <c r="D74" s="57"/>
      <c r="E74" s="108" t="s">
        <v>73</v>
      </c>
      <c r="F74" s="57"/>
      <c r="G74" s="57"/>
      <c r="H74" s="108" t="s">
        <v>59</v>
      </c>
      <c r="I74" s="108" t="s">
        <v>57</v>
      </c>
      <c r="J74" s="57"/>
      <c r="K74" s="109"/>
      <c r="L74" s="337" t="s">
        <v>210</v>
      </c>
      <c r="M74" s="338"/>
      <c r="N74" s="338"/>
      <c r="O74" s="338"/>
      <c r="P74" s="338"/>
      <c r="Q74" s="338"/>
      <c r="R74" s="338"/>
      <c r="S74" s="338"/>
      <c r="T74" s="338"/>
      <c r="U74" s="338"/>
      <c r="V74" s="338"/>
      <c r="W74" s="338"/>
      <c r="X74" s="339"/>
      <c r="Y74" s="57"/>
    </row>
    <row r="75" spans="2:25" outlineLevel="1" x14ac:dyDescent="0.3">
      <c r="B75" s="57"/>
      <c r="C75" s="34" t="s">
        <v>58</v>
      </c>
      <c r="D75" s="57"/>
      <c r="E75" s="101" t="s">
        <v>61</v>
      </c>
      <c r="F75" s="57"/>
      <c r="G75" s="57"/>
      <c r="H75" s="110"/>
      <c r="I75" s="111"/>
      <c r="J75" s="57"/>
      <c r="K75" s="78"/>
      <c r="L75" s="136">
        <f>IF(L$13="Implementare",0,IF(L$9&lt;=$I75,$H75/$I75,0))</f>
        <v>0</v>
      </c>
      <c r="M75" s="136">
        <f t="shared" ref="M75:X95" si="11">IF(M$13="Implementare",0,IF(M$9&lt;=$I75,$H75/$I75,0))</f>
        <v>0</v>
      </c>
      <c r="N75" s="136">
        <f t="shared" si="11"/>
        <v>0</v>
      </c>
      <c r="O75" s="136">
        <f t="shared" si="11"/>
        <v>0</v>
      </c>
      <c r="P75" s="136">
        <f t="shared" si="11"/>
        <v>0</v>
      </c>
      <c r="Q75" s="136">
        <f t="shared" si="11"/>
        <v>0</v>
      </c>
      <c r="R75" s="136">
        <f t="shared" si="11"/>
        <v>0</v>
      </c>
      <c r="S75" s="136">
        <f t="shared" si="11"/>
        <v>0</v>
      </c>
      <c r="T75" s="136">
        <f t="shared" si="11"/>
        <v>0</v>
      </c>
      <c r="U75" s="136">
        <f t="shared" si="11"/>
        <v>0</v>
      </c>
      <c r="V75" s="136">
        <f t="shared" si="11"/>
        <v>0</v>
      </c>
      <c r="W75" s="136">
        <f t="shared" si="11"/>
        <v>0</v>
      </c>
      <c r="X75" s="136">
        <f t="shared" si="11"/>
        <v>0</v>
      </c>
      <c r="Y75" s="57"/>
    </row>
    <row r="76" spans="2:25" outlineLevel="1" x14ac:dyDescent="0.3">
      <c r="B76" s="57"/>
      <c r="C76" s="34" t="s">
        <v>58</v>
      </c>
      <c r="D76" s="57"/>
      <c r="E76" s="101" t="s">
        <v>61</v>
      </c>
      <c r="F76" s="57"/>
      <c r="G76" s="57"/>
      <c r="H76" s="112"/>
      <c r="I76" s="113"/>
      <c r="J76" s="57"/>
      <c r="K76" s="78"/>
      <c r="L76" s="134">
        <f t="shared" ref="L76:X114" si="12">IF(L$13="Implementare",0,IF(L$9&lt;=$I76,$H76/$I76,0))</f>
        <v>0</v>
      </c>
      <c r="M76" s="134">
        <f t="shared" si="11"/>
        <v>0</v>
      </c>
      <c r="N76" s="134">
        <f t="shared" si="11"/>
        <v>0</v>
      </c>
      <c r="O76" s="134">
        <f t="shared" si="11"/>
        <v>0</v>
      </c>
      <c r="P76" s="134">
        <f t="shared" si="11"/>
        <v>0</v>
      </c>
      <c r="Q76" s="134">
        <f t="shared" si="11"/>
        <v>0</v>
      </c>
      <c r="R76" s="134">
        <f t="shared" si="11"/>
        <v>0</v>
      </c>
      <c r="S76" s="134">
        <f t="shared" si="11"/>
        <v>0</v>
      </c>
      <c r="T76" s="134">
        <f t="shared" si="11"/>
        <v>0</v>
      </c>
      <c r="U76" s="134">
        <f t="shared" si="11"/>
        <v>0</v>
      </c>
      <c r="V76" s="134">
        <f t="shared" si="11"/>
        <v>0</v>
      </c>
      <c r="W76" s="134">
        <f t="shared" si="11"/>
        <v>0</v>
      </c>
      <c r="X76" s="134">
        <f t="shared" si="11"/>
        <v>0</v>
      </c>
      <c r="Y76" s="57"/>
    </row>
    <row r="77" spans="2:25" outlineLevel="1" x14ac:dyDescent="0.3">
      <c r="B77" s="57"/>
      <c r="C77" s="34" t="s">
        <v>58</v>
      </c>
      <c r="D77" s="57"/>
      <c r="E77" s="101" t="s">
        <v>61</v>
      </c>
      <c r="F77" s="57"/>
      <c r="G77" s="57"/>
      <c r="H77" s="112"/>
      <c r="I77" s="113"/>
      <c r="J77" s="57"/>
      <c r="K77" s="78"/>
      <c r="L77" s="134">
        <f t="shared" si="12"/>
        <v>0</v>
      </c>
      <c r="M77" s="134">
        <f t="shared" si="11"/>
        <v>0</v>
      </c>
      <c r="N77" s="134">
        <f t="shared" si="11"/>
        <v>0</v>
      </c>
      <c r="O77" s="134">
        <f t="shared" si="11"/>
        <v>0</v>
      </c>
      <c r="P77" s="134">
        <f t="shared" si="11"/>
        <v>0</v>
      </c>
      <c r="Q77" s="134">
        <f t="shared" si="11"/>
        <v>0</v>
      </c>
      <c r="R77" s="134">
        <f t="shared" si="11"/>
        <v>0</v>
      </c>
      <c r="S77" s="134">
        <f t="shared" si="11"/>
        <v>0</v>
      </c>
      <c r="T77" s="134">
        <f t="shared" si="11"/>
        <v>0</v>
      </c>
      <c r="U77" s="134">
        <f t="shared" si="11"/>
        <v>0</v>
      </c>
      <c r="V77" s="134">
        <f t="shared" si="11"/>
        <v>0</v>
      </c>
      <c r="W77" s="134">
        <f t="shared" si="11"/>
        <v>0</v>
      </c>
      <c r="X77" s="134">
        <f t="shared" si="11"/>
        <v>0</v>
      </c>
      <c r="Y77" s="57"/>
    </row>
    <row r="78" spans="2:25" outlineLevel="1" x14ac:dyDescent="0.3">
      <c r="B78" s="57"/>
      <c r="C78" s="34" t="s">
        <v>58</v>
      </c>
      <c r="D78" s="57"/>
      <c r="E78" s="101" t="s">
        <v>61</v>
      </c>
      <c r="F78" s="57"/>
      <c r="G78" s="57"/>
      <c r="H78" s="112"/>
      <c r="I78" s="113"/>
      <c r="J78" s="57"/>
      <c r="K78" s="78"/>
      <c r="L78" s="134">
        <f t="shared" si="12"/>
        <v>0</v>
      </c>
      <c r="M78" s="134">
        <f t="shared" si="11"/>
        <v>0</v>
      </c>
      <c r="N78" s="134">
        <f t="shared" si="11"/>
        <v>0</v>
      </c>
      <c r="O78" s="134">
        <f t="shared" si="11"/>
        <v>0</v>
      </c>
      <c r="P78" s="134">
        <f t="shared" si="11"/>
        <v>0</v>
      </c>
      <c r="Q78" s="134">
        <f t="shared" si="11"/>
        <v>0</v>
      </c>
      <c r="R78" s="134">
        <f t="shared" si="11"/>
        <v>0</v>
      </c>
      <c r="S78" s="134">
        <f t="shared" si="11"/>
        <v>0</v>
      </c>
      <c r="T78" s="134">
        <f t="shared" si="11"/>
        <v>0</v>
      </c>
      <c r="U78" s="134">
        <f t="shared" si="11"/>
        <v>0</v>
      </c>
      <c r="V78" s="134">
        <f t="shared" si="11"/>
        <v>0</v>
      </c>
      <c r="W78" s="134">
        <f t="shared" si="11"/>
        <v>0</v>
      </c>
      <c r="X78" s="134">
        <f t="shared" si="11"/>
        <v>0</v>
      </c>
      <c r="Y78" s="57"/>
    </row>
    <row r="79" spans="2:25" outlineLevel="1" x14ac:dyDescent="0.3">
      <c r="B79" s="57"/>
      <c r="C79" s="34" t="s">
        <v>58</v>
      </c>
      <c r="D79" s="57"/>
      <c r="E79" s="101" t="s">
        <v>61</v>
      </c>
      <c r="F79" s="57"/>
      <c r="G79" s="57"/>
      <c r="H79" s="112"/>
      <c r="I79" s="113"/>
      <c r="J79" s="57"/>
      <c r="K79" s="78"/>
      <c r="L79" s="134">
        <f t="shared" si="12"/>
        <v>0</v>
      </c>
      <c r="M79" s="134">
        <f t="shared" si="11"/>
        <v>0</v>
      </c>
      <c r="N79" s="134">
        <f t="shared" si="11"/>
        <v>0</v>
      </c>
      <c r="O79" s="134">
        <f t="shared" si="11"/>
        <v>0</v>
      </c>
      <c r="P79" s="134">
        <f t="shared" si="11"/>
        <v>0</v>
      </c>
      <c r="Q79" s="134">
        <f t="shared" si="11"/>
        <v>0</v>
      </c>
      <c r="R79" s="134">
        <f t="shared" si="11"/>
        <v>0</v>
      </c>
      <c r="S79" s="134">
        <f t="shared" si="11"/>
        <v>0</v>
      </c>
      <c r="T79" s="134">
        <f t="shared" si="11"/>
        <v>0</v>
      </c>
      <c r="U79" s="134">
        <f t="shared" si="11"/>
        <v>0</v>
      </c>
      <c r="V79" s="134">
        <f t="shared" si="11"/>
        <v>0</v>
      </c>
      <c r="W79" s="134">
        <f t="shared" si="11"/>
        <v>0</v>
      </c>
      <c r="X79" s="134">
        <f t="shared" si="11"/>
        <v>0</v>
      </c>
      <c r="Y79" s="57"/>
    </row>
    <row r="80" spans="2:25" outlineLevel="1" x14ac:dyDescent="0.3">
      <c r="B80" s="57"/>
      <c r="C80" s="34" t="s">
        <v>58</v>
      </c>
      <c r="D80" s="57"/>
      <c r="E80" s="101" t="s">
        <v>61</v>
      </c>
      <c r="F80" s="57"/>
      <c r="G80" s="57"/>
      <c r="H80" s="112"/>
      <c r="I80" s="113"/>
      <c r="J80" s="57"/>
      <c r="K80" s="78"/>
      <c r="L80" s="134">
        <f t="shared" si="12"/>
        <v>0</v>
      </c>
      <c r="M80" s="134">
        <f t="shared" si="11"/>
        <v>0</v>
      </c>
      <c r="N80" s="134">
        <f t="shared" si="11"/>
        <v>0</v>
      </c>
      <c r="O80" s="134">
        <f t="shared" si="11"/>
        <v>0</v>
      </c>
      <c r="P80" s="134">
        <f t="shared" si="11"/>
        <v>0</v>
      </c>
      <c r="Q80" s="134">
        <f t="shared" si="11"/>
        <v>0</v>
      </c>
      <c r="R80" s="134">
        <f t="shared" si="11"/>
        <v>0</v>
      </c>
      <c r="S80" s="134">
        <f t="shared" si="11"/>
        <v>0</v>
      </c>
      <c r="T80" s="134">
        <f t="shared" si="11"/>
        <v>0</v>
      </c>
      <c r="U80" s="134">
        <f t="shared" si="11"/>
        <v>0</v>
      </c>
      <c r="V80" s="134">
        <f t="shared" si="11"/>
        <v>0</v>
      </c>
      <c r="W80" s="134">
        <f t="shared" si="11"/>
        <v>0</v>
      </c>
      <c r="X80" s="134">
        <f t="shared" si="11"/>
        <v>0</v>
      </c>
      <c r="Y80" s="57"/>
    </row>
    <row r="81" spans="2:25" ht="25.9" customHeight="1" outlineLevel="1" x14ac:dyDescent="0.3">
      <c r="B81" s="57"/>
      <c r="C81" s="53" t="s">
        <v>5</v>
      </c>
      <c r="D81" s="57"/>
      <c r="E81" s="114" t="s">
        <v>61</v>
      </c>
      <c r="F81" s="57"/>
      <c r="G81" s="57"/>
      <c r="H81" s="135">
        <f>SUM(H75:H80)</f>
        <v>0</v>
      </c>
      <c r="I81" s="115"/>
      <c r="J81" s="57"/>
      <c r="K81" s="78"/>
      <c r="L81" s="137">
        <f>SUM(L75:L80)</f>
        <v>0</v>
      </c>
      <c r="M81" s="137">
        <f t="shared" ref="M81:X81" si="13">SUM(M75:M80)</f>
        <v>0</v>
      </c>
      <c r="N81" s="137">
        <f t="shared" si="13"/>
        <v>0</v>
      </c>
      <c r="O81" s="137">
        <f t="shared" si="13"/>
        <v>0</v>
      </c>
      <c r="P81" s="137">
        <f t="shared" si="13"/>
        <v>0</v>
      </c>
      <c r="Q81" s="137">
        <f t="shared" si="13"/>
        <v>0</v>
      </c>
      <c r="R81" s="137">
        <f t="shared" si="13"/>
        <v>0</v>
      </c>
      <c r="S81" s="137">
        <f t="shared" si="13"/>
        <v>0</v>
      </c>
      <c r="T81" s="137">
        <f t="shared" si="13"/>
        <v>0</v>
      </c>
      <c r="U81" s="137">
        <f t="shared" si="13"/>
        <v>0</v>
      </c>
      <c r="V81" s="137">
        <f t="shared" si="13"/>
        <v>0</v>
      </c>
      <c r="W81" s="137">
        <f t="shared" si="13"/>
        <v>0</v>
      </c>
      <c r="X81" s="137">
        <f t="shared" si="13"/>
        <v>0</v>
      </c>
      <c r="Y81" s="57"/>
    </row>
    <row r="82" spans="2:25" outlineLevel="1" x14ac:dyDescent="0.3">
      <c r="B82" s="57"/>
      <c r="C82" s="54"/>
      <c r="D82" s="57"/>
      <c r="E82" s="78"/>
      <c r="F82" s="57"/>
      <c r="G82" s="57"/>
      <c r="H82" s="116"/>
      <c r="I82" s="78"/>
      <c r="J82" s="57"/>
      <c r="K82" s="78"/>
      <c r="L82" s="117"/>
      <c r="M82" s="117"/>
      <c r="N82" s="117"/>
      <c r="O82" s="117"/>
      <c r="P82" s="117"/>
      <c r="Q82" s="117"/>
      <c r="R82" s="117"/>
      <c r="S82" s="117"/>
      <c r="T82" s="117"/>
      <c r="U82" s="117"/>
      <c r="V82" s="117"/>
      <c r="W82" s="117"/>
      <c r="X82" s="117"/>
      <c r="Y82" s="57"/>
    </row>
    <row r="83" spans="2:25" ht="49.5" outlineLevel="1" x14ac:dyDescent="0.3">
      <c r="B83" s="57"/>
      <c r="C83" s="98" t="s">
        <v>208</v>
      </c>
      <c r="D83" s="57"/>
      <c r="E83" s="104" t="s">
        <v>61</v>
      </c>
      <c r="F83" s="57"/>
      <c r="G83" s="57"/>
      <c r="H83" s="109"/>
      <c r="I83" s="109"/>
      <c r="J83" s="57"/>
      <c r="K83" s="78"/>
      <c r="L83" s="118"/>
      <c r="M83" s="118"/>
      <c r="N83" s="118"/>
      <c r="O83" s="118"/>
      <c r="P83" s="118"/>
      <c r="Q83" s="118"/>
      <c r="R83" s="118"/>
      <c r="S83" s="118"/>
      <c r="T83" s="118"/>
      <c r="U83" s="118"/>
      <c r="V83" s="118"/>
      <c r="W83" s="118"/>
      <c r="X83" s="118"/>
      <c r="Y83" s="57"/>
    </row>
    <row r="84" spans="2:25" outlineLevel="1" x14ac:dyDescent="0.3">
      <c r="B84" s="57"/>
      <c r="C84" s="54"/>
      <c r="D84" s="57"/>
      <c r="E84" s="78"/>
      <c r="F84" s="57"/>
      <c r="G84" s="57"/>
      <c r="H84" s="116"/>
      <c r="I84" s="78"/>
      <c r="J84" s="57"/>
      <c r="K84" s="78"/>
      <c r="L84" s="117"/>
      <c r="M84" s="117"/>
      <c r="N84" s="117"/>
      <c r="O84" s="117"/>
      <c r="P84" s="117"/>
      <c r="Q84" s="117"/>
      <c r="R84" s="117"/>
      <c r="S84" s="117"/>
      <c r="T84" s="117"/>
      <c r="U84" s="117"/>
      <c r="V84" s="117"/>
      <c r="W84" s="117"/>
      <c r="X84" s="117"/>
      <c r="Y84" s="57"/>
    </row>
    <row r="85" spans="2:25" ht="33" outlineLevel="1" x14ac:dyDescent="0.3">
      <c r="B85" s="57"/>
      <c r="C85" s="98" t="s">
        <v>190</v>
      </c>
      <c r="D85" s="57"/>
      <c r="E85" s="108" t="s">
        <v>73</v>
      </c>
      <c r="F85" s="57"/>
      <c r="G85" s="57"/>
      <c r="H85" s="108" t="s">
        <v>59</v>
      </c>
      <c r="I85" s="108" t="s">
        <v>57</v>
      </c>
      <c r="J85" s="57"/>
      <c r="K85" s="78"/>
      <c r="L85" s="337" t="s">
        <v>211</v>
      </c>
      <c r="M85" s="338"/>
      <c r="N85" s="338"/>
      <c r="O85" s="338"/>
      <c r="P85" s="338"/>
      <c r="Q85" s="338"/>
      <c r="R85" s="338"/>
      <c r="S85" s="338"/>
      <c r="T85" s="338"/>
      <c r="U85" s="338"/>
      <c r="V85" s="338"/>
      <c r="W85" s="338"/>
      <c r="X85" s="339"/>
      <c r="Y85" s="57"/>
    </row>
    <row r="86" spans="2:25" outlineLevel="1" x14ac:dyDescent="0.3">
      <c r="B86" s="57"/>
      <c r="C86" s="34" t="s">
        <v>58</v>
      </c>
      <c r="D86" s="57"/>
      <c r="E86" s="101" t="s">
        <v>61</v>
      </c>
      <c r="F86" s="57"/>
      <c r="G86" s="57"/>
      <c r="H86" s="112"/>
      <c r="I86" s="113"/>
      <c r="J86" s="57"/>
      <c r="K86" s="78"/>
      <c r="L86" s="134">
        <f t="shared" si="12"/>
        <v>0</v>
      </c>
      <c r="M86" s="134">
        <f t="shared" si="11"/>
        <v>0</v>
      </c>
      <c r="N86" s="134">
        <f t="shared" si="11"/>
        <v>0</v>
      </c>
      <c r="O86" s="134">
        <f t="shared" si="11"/>
        <v>0</v>
      </c>
      <c r="P86" s="134">
        <f t="shared" si="11"/>
        <v>0</v>
      </c>
      <c r="Q86" s="134">
        <f t="shared" si="11"/>
        <v>0</v>
      </c>
      <c r="R86" s="134">
        <f t="shared" si="11"/>
        <v>0</v>
      </c>
      <c r="S86" s="134">
        <f t="shared" si="11"/>
        <v>0</v>
      </c>
      <c r="T86" s="134">
        <f t="shared" si="11"/>
        <v>0</v>
      </c>
      <c r="U86" s="134">
        <f t="shared" si="11"/>
        <v>0</v>
      </c>
      <c r="V86" s="134">
        <f t="shared" si="11"/>
        <v>0</v>
      </c>
      <c r="W86" s="134">
        <f t="shared" si="11"/>
        <v>0</v>
      </c>
      <c r="X86" s="134">
        <f t="shared" si="11"/>
        <v>0</v>
      </c>
      <c r="Y86" s="57"/>
    </row>
    <row r="87" spans="2:25" outlineLevel="1" x14ac:dyDescent="0.3">
      <c r="B87" s="57"/>
      <c r="C87" s="34" t="s">
        <v>58</v>
      </c>
      <c r="D87" s="57"/>
      <c r="E87" s="101" t="s">
        <v>61</v>
      </c>
      <c r="F87" s="57"/>
      <c r="G87" s="57"/>
      <c r="H87" s="112"/>
      <c r="I87" s="113"/>
      <c r="J87" s="57"/>
      <c r="K87" s="78"/>
      <c r="L87" s="134">
        <f t="shared" si="12"/>
        <v>0</v>
      </c>
      <c r="M87" s="134">
        <f t="shared" si="11"/>
        <v>0</v>
      </c>
      <c r="N87" s="134">
        <f t="shared" si="11"/>
        <v>0</v>
      </c>
      <c r="O87" s="134">
        <f t="shared" si="11"/>
        <v>0</v>
      </c>
      <c r="P87" s="134">
        <f t="shared" si="11"/>
        <v>0</v>
      </c>
      <c r="Q87" s="134">
        <f t="shared" si="11"/>
        <v>0</v>
      </c>
      <c r="R87" s="134">
        <f t="shared" si="11"/>
        <v>0</v>
      </c>
      <c r="S87" s="134">
        <f t="shared" si="11"/>
        <v>0</v>
      </c>
      <c r="T87" s="134">
        <f t="shared" si="11"/>
        <v>0</v>
      </c>
      <c r="U87" s="134">
        <f t="shared" si="11"/>
        <v>0</v>
      </c>
      <c r="V87" s="134">
        <f t="shared" si="11"/>
        <v>0</v>
      </c>
      <c r="W87" s="134">
        <f t="shared" si="11"/>
        <v>0</v>
      </c>
      <c r="X87" s="134">
        <f t="shared" si="11"/>
        <v>0</v>
      </c>
      <c r="Y87" s="57"/>
    </row>
    <row r="88" spans="2:25" outlineLevel="1" x14ac:dyDescent="0.3">
      <c r="B88" s="57"/>
      <c r="C88" s="34" t="s">
        <v>58</v>
      </c>
      <c r="D88" s="57"/>
      <c r="E88" s="101" t="s">
        <v>61</v>
      </c>
      <c r="F88" s="57"/>
      <c r="G88" s="57"/>
      <c r="H88" s="112"/>
      <c r="I88" s="113"/>
      <c r="J88" s="57"/>
      <c r="K88" s="78"/>
      <c r="L88" s="134">
        <f t="shared" si="12"/>
        <v>0</v>
      </c>
      <c r="M88" s="134">
        <f t="shared" si="11"/>
        <v>0</v>
      </c>
      <c r="N88" s="134">
        <f t="shared" si="11"/>
        <v>0</v>
      </c>
      <c r="O88" s="134">
        <f t="shared" si="11"/>
        <v>0</v>
      </c>
      <c r="P88" s="134">
        <f t="shared" si="11"/>
        <v>0</v>
      </c>
      <c r="Q88" s="134">
        <f t="shared" si="11"/>
        <v>0</v>
      </c>
      <c r="R88" s="134">
        <f t="shared" si="11"/>
        <v>0</v>
      </c>
      <c r="S88" s="134">
        <f t="shared" si="11"/>
        <v>0</v>
      </c>
      <c r="T88" s="134">
        <f t="shared" si="11"/>
        <v>0</v>
      </c>
      <c r="U88" s="134">
        <f t="shared" si="11"/>
        <v>0</v>
      </c>
      <c r="V88" s="134">
        <f t="shared" si="11"/>
        <v>0</v>
      </c>
      <c r="W88" s="134">
        <f t="shared" si="11"/>
        <v>0</v>
      </c>
      <c r="X88" s="134">
        <f t="shared" si="11"/>
        <v>0</v>
      </c>
      <c r="Y88" s="57"/>
    </row>
    <row r="89" spans="2:25" outlineLevel="1" x14ac:dyDescent="0.3">
      <c r="B89" s="57"/>
      <c r="C89" s="34" t="s">
        <v>58</v>
      </c>
      <c r="D89" s="57"/>
      <c r="E89" s="101" t="s">
        <v>61</v>
      </c>
      <c r="F89" s="57"/>
      <c r="G89" s="57"/>
      <c r="H89" s="112"/>
      <c r="I89" s="113"/>
      <c r="J89" s="57"/>
      <c r="K89" s="78"/>
      <c r="L89" s="134">
        <f t="shared" si="12"/>
        <v>0</v>
      </c>
      <c r="M89" s="134">
        <f t="shared" si="11"/>
        <v>0</v>
      </c>
      <c r="N89" s="134">
        <f t="shared" si="11"/>
        <v>0</v>
      </c>
      <c r="O89" s="134">
        <f t="shared" si="11"/>
        <v>0</v>
      </c>
      <c r="P89" s="134">
        <f t="shared" si="11"/>
        <v>0</v>
      </c>
      <c r="Q89" s="134">
        <f t="shared" si="11"/>
        <v>0</v>
      </c>
      <c r="R89" s="134">
        <f t="shared" si="11"/>
        <v>0</v>
      </c>
      <c r="S89" s="134">
        <f t="shared" si="11"/>
        <v>0</v>
      </c>
      <c r="T89" s="134">
        <f t="shared" si="11"/>
        <v>0</v>
      </c>
      <c r="U89" s="134">
        <f t="shared" si="11"/>
        <v>0</v>
      </c>
      <c r="V89" s="134">
        <f t="shared" si="11"/>
        <v>0</v>
      </c>
      <c r="W89" s="134">
        <f t="shared" si="11"/>
        <v>0</v>
      </c>
      <c r="X89" s="134">
        <f t="shared" si="11"/>
        <v>0</v>
      </c>
      <c r="Y89" s="57"/>
    </row>
    <row r="90" spans="2:25" outlineLevel="1" x14ac:dyDescent="0.3">
      <c r="B90" s="57"/>
      <c r="C90" s="34" t="s">
        <v>58</v>
      </c>
      <c r="D90" s="57"/>
      <c r="E90" s="101" t="s">
        <v>61</v>
      </c>
      <c r="F90" s="57"/>
      <c r="G90" s="57"/>
      <c r="H90" s="112"/>
      <c r="I90" s="113"/>
      <c r="J90" s="57"/>
      <c r="K90" s="78"/>
      <c r="L90" s="134">
        <f t="shared" si="12"/>
        <v>0</v>
      </c>
      <c r="M90" s="134">
        <f t="shared" si="11"/>
        <v>0</v>
      </c>
      <c r="N90" s="134">
        <f t="shared" si="11"/>
        <v>0</v>
      </c>
      <c r="O90" s="134">
        <f t="shared" si="11"/>
        <v>0</v>
      </c>
      <c r="P90" s="134">
        <f t="shared" si="11"/>
        <v>0</v>
      </c>
      <c r="Q90" s="134">
        <f t="shared" si="11"/>
        <v>0</v>
      </c>
      <c r="R90" s="134">
        <f t="shared" si="11"/>
        <v>0</v>
      </c>
      <c r="S90" s="134">
        <f t="shared" si="11"/>
        <v>0</v>
      </c>
      <c r="T90" s="134">
        <f t="shared" si="11"/>
        <v>0</v>
      </c>
      <c r="U90" s="134">
        <f t="shared" si="11"/>
        <v>0</v>
      </c>
      <c r="V90" s="134">
        <f t="shared" si="11"/>
        <v>0</v>
      </c>
      <c r="W90" s="134">
        <f t="shared" si="11"/>
        <v>0</v>
      </c>
      <c r="X90" s="134">
        <f t="shared" si="11"/>
        <v>0</v>
      </c>
      <c r="Y90" s="57"/>
    </row>
    <row r="91" spans="2:25" outlineLevel="1" x14ac:dyDescent="0.3">
      <c r="B91" s="57"/>
      <c r="C91" s="34" t="s">
        <v>58</v>
      </c>
      <c r="D91" s="57"/>
      <c r="E91" s="101" t="s">
        <v>61</v>
      </c>
      <c r="F91" s="57"/>
      <c r="G91" s="57"/>
      <c r="H91" s="112"/>
      <c r="I91" s="113"/>
      <c r="J91" s="57"/>
      <c r="K91" s="78"/>
      <c r="L91" s="134">
        <f t="shared" si="12"/>
        <v>0</v>
      </c>
      <c r="M91" s="134">
        <f t="shared" si="11"/>
        <v>0</v>
      </c>
      <c r="N91" s="134">
        <f t="shared" si="11"/>
        <v>0</v>
      </c>
      <c r="O91" s="134">
        <f t="shared" si="11"/>
        <v>0</v>
      </c>
      <c r="P91" s="134">
        <f t="shared" si="11"/>
        <v>0</v>
      </c>
      <c r="Q91" s="134">
        <f t="shared" si="11"/>
        <v>0</v>
      </c>
      <c r="R91" s="134">
        <f t="shared" si="11"/>
        <v>0</v>
      </c>
      <c r="S91" s="134">
        <f t="shared" si="11"/>
        <v>0</v>
      </c>
      <c r="T91" s="134">
        <f t="shared" si="11"/>
        <v>0</v>
      </c>
      <c r="U91" s="134">
        <f t="shared" si="11"/>
        <v>0</v>
      </c>
      <c r="V91" s="134">
        <f t="shared" si="11"/>
        <v>0</v>
      </c>
      <c r="W91" s="134">
        <f t="shared" si="11"/>
        <v>0</v>
      </c>
      <c r="X91" s="134">
        <f t="shared" si="11"/>
        <v>0</v>
      </c>
      <c r="Y91" s="57"/>
    </row>
    <row r="92" spans="2:25" outlineLevel="1" x14ac:dyDescent="0.3">
      <c r="B92" s="57"/>
      <c r="C92" s="34" t="s">
        <v>58</v>
      </c>
      <c r="D92" s="57"/>
      <c r="E92" s="101" t="s">
        <v>61</v>
      </c>
      <c r="F92" s="57"/>
      <c r="G92" s="57"/>
      <c r="H92" s="112"/>
      <c r="I92" s="113"/>
      <c r="J92" s="57"/>
      <c r="K92" s="78"/>
      <c r="L92" s="134">
        <f t="shared" si="12"/>
        <v>0</v>
      </c>
      <c r="M92" s="134">
        <f t="shared" si="11"/>
        <v>0</v>
      </c>
      <c r="N92" s="134">
        <f t="shared" si="11"/>
        <v>0</v>
      </c>
      <c r="O92" s="134">
        <f t="shared" si="11"/>
        <v>0</v>
      </c>
      <c r="P92" s="134">
        <f t="shared" si="11"/>
        <v>0</v>
      </c>
      <c r="Q92" s="134">
        <f t="shared" si="11"/>
        <v>0</v>
      </c>
      <c r="R92" s="134">
        <f t="shared" si="11"/>
        <v>0</v>
      </c>
      <c r="S92" s="134">
        <f t="shared" si="11"/>
        <v>0</v>
      </c>
      <c r="T92" s="134">
        <f t="shared" si="11"/>
        <v>0</v>
      </c>
      <c r="U92" s="134">
        <f t="shared" si="11"/>
        <v>0</v>
      </c>
      <c r="V92" s="134">
        <f t="shared" si="11"/>
        <v>0</v>
      </c>
      <c r="W92" s="134">
        <f t="shared" si="11"/>
        <v>0</v>
      </c>
      <c r="X92" s="134">
        <f t="shared" si="11"/>
        <v>0</v>
      </c>
      <c r="Y92" s="57"/>
    </row>
    <row r="93" spans="2:25" outlineLevel="1" x14ac:dyDescent="0.3">
      <c r="B93" s="57"/>
      <c r="C93" s="34" t="s">
        <v>58</v>
      </c>
      <c r="D93" s="57"/>
      <c r="E93" s="101" t="s">
        <v>61</v>
      </c>
      <c r="F93" s="57"/>
      <c r="G93" s="57"/>
      <c r="H93" s="112"/>
      <c r="I93" s="113"/>
      <c r="J93" s="57"/>
      <c r="K93" s="78"/>
      <c r="L93" s="134">
        <f t="shared" si="12"/>
        <v>0</v>
      </c>
      <c r="M93" s="134">
        <f t="shared" si="11"/>
        <v>0</v>
      </c>
      <c r="N93" s="134">
        <f t="shared" si="11"/>
        <v>0</v>
      </c>
      <c r="O93" s="134">
        <f t="shared" si="11"/>
        <v>0</v>
      </c>
      <c r="P93" s="134">
        <f t="shared" si="11"/>
        <v>0</v>
      </c>
      <c r="Q93" s="134">
        <f t="shared" si="11"/>
        <v>0</v>
      </c>
      <c r="R93" s="134">
        <f t="shared" si="11"/>
        <v>0</v>
      </c>
      <c r="S93" s="134">
        <f t="shared" si="11"/>
        <v>0</v>
      </c>
      <c r="T93" s="134">
        <f t="shared" si="11"/>
        <v>0</v>
      </c>
      <c r="U93" s="134">
        <f t="shared" si="11"/>
        <v>0</v>
      </c>
      <c r="V93" s="134">
        <f t="shared" si="11"/>
        <v>0</v>
      </c>
      <c r="W93" s="134">
        <f t="shared" si="11"/>
        <v>0</v>
      </c>
      <c r="X93" s="134">
        <f t="shared" si="11"/>
        <v>0</v>
      </c>
      <c r="Y93" s="57"/>
    </row>
    <row r="94" spans="2:25" outlineLevel="1" x14ac:dyDescent="0.3">
      <c r="B94" s="57"/>
      <c r="C94" s="34" t="s">
        <v>58</v>
      </c>
      <c r="D94" s="57"/>
      <c r="E94" s="101" t="s">
        <v>61</v>
      </c>
      <c r="F94" s="57"/>
      <c r="G94" s="57"/>
      <c r="H94" s="112"/>
      <c r="I94" s="113"/>
      <c r="J94" s="57"/>
      <c r="K94" s="78"/>
      <c r="L94" s="134">
        <f t="shared" si="12"/>
        <v>0</v>
      </c>
      <c r="M94" s="134">
        <f t="shared" si="11"/>
        <v>0</v>
      </c>
      <c r="N94" s="134">
        <f t="shared" si="11"/>
        <v>0</v>
      </c>
      <c r="O94" s="134">
        <f t="shared" si="11"/>
        <v>0</v>
      </c>
      <c r="P94" s="134">
        <f t="shared" si="11"/>
        <v>0</v>
      </c>
      <c r="Q94" s="134">
        <f t="shared" si="11"/>
        <v>0</v>
      </c>
      <c r="R94" s="134">
        <f t="shared" si="11"/>
        <v>0</v>
      </c>
      <c r="S94" s="134">
        <f t="shared" si="11"/>
        <v>0</v>
      </c>
      <c r="T94" s="134">
        <f t="shared" si="11"/>
        <v>0</v>
      </c>
      <c r="U94" s="134">
        <f t="shared" si="11"/>
        <v>0</v>
      </c>
      <c r="V94" s="134">
        <f t="shared" si="11"/>
        <v>0</v>
      </c>
      <c r="W94" s="134">
        <f t="shared" si="11"/>
        <v>0</v>
      </c>
      <c r="X94" s="134">
        <f t="shared" si="11"/>
        <v>0</v>
      </c>
      <c r="Y94" s="57"/>
    </row>
    <row r="95" spans="2:25" outlineLevel="1" x14ac:dyDescent="0.3">
      <c r="B95" s="57"/>
      <c r="C95" s="34" t="s">
        <v>58</v>
      </c>
      <c r="D95" s="57"/>
      <c r="E95" s="101" t="s">
        <v>61</v>
      </c>
      <c r="F95" s="57"/>
      <c r="G95" s="57"/>
      <c r="H95" s="112"/>
      <c r="I95" s="113"/>
      <c r="J95" s="57"/>
      <c r="K95" s="78"/>
      <c r="L95" s="134">
        <f t="shared" si="12"/>
        <v>0</v>
      </c>
      <c r="M95" s="134">
        <f t="shared" si="11"/>
        <v>0</v>
      </c>
      <c r="N95" s="134">
        <f t="shared" si="11"/>
        <v>0</v>
      </c>
      <c r="O95" s="134">
        <f t="shared" si="11"/>
        <v>0</v>
      </c>
      <c r="P95" s="134">
        <f t="shared" si="11"/>
        <v>0</v>
      </c>
      <c r="Q95" s="134">
        <f t="shared" si="11"/>
        <v>0</v>
      </c>
      <c r="R95" s="134">
        <f t="shared" si="11"/>
        <v>0</v>
      </c>
      <c r="S95" s="134">
        <f t="shared" si="11"/>
        <v>0</v>
      </c>
      <c r="T95" s="134">
        <f t="shared" si="11"/>
        <v>0</v>
      </c>
      <c r="U95" s="134">
        <f t="shared" si="11"/>
        <v>0</v>
      </c>
      <c r="V95" s="134">
        <f t="shared" si="11"/>
        <v>0</v>
      </c>
      <c r="W95" s="134">
        <f t="shared" si="11"/>
        <v>0</v>
      </c>
      <c r="X95" s="134">
        <f t="shared" si="11"/>
        <v>0</v>
      </c>
      <c r="Y95" s="57"/>
    </row>
    <row r="96" spans="2:25" outlineLevel="1" x14ac:dyDescent="0.3">
      <c r="B96" s="57"/>
      <c r="C96" s="34" t="s">
        <v>58</v>
      </c>
      <c r="D96" s="57"/>
      <c r="E96" s="101" t="s">
        <v>61</v>
      </c>
      <c r="F96" s="57"/>
      <c r="G96" s="57"/>
      <c r="H96" s="112"/>
      <c r="I96" s="113"/>
      <c r="J96" s="57"/>
      <c r="K96" s="78"/>
      <c r="L96" s="134">
        <f t="shared" si="12"/>
        <v>0</v>
      </c>
      <c r="M96" s="134">
        <f t="shared" si="12"/>
        <v>0</v>
      </c>
      <c r="N96" s="134">
        <f t="shared" si="12"/>
        <v>0</v>
      </c>
      <c r="O96" s="134">
        <f t="shared" si="12"/>
        <v>0</v>
      </c>
      <c r="P96" s="134">
        <f t="shared" si="12"/>
        <v>0</v>
      </c>
      <c r="Q96" s="134">
        <f t="shared" si="12"/>
        <v>0</v>
      </c>
      <c r="R96" s="134">
        <f t="shared" si="12"/>
        <v>0</v>
      </c>
      <c r="S96" s="134">
        <f t="shared" si="12"/>
        <v>0</v>
      </c>
      <c r="T96" s="134">
        <f t="shared" si="12"/>
        <v>0</v>
      </c>
      <c r="U96" s="134">
        <f t="shared" si="12"/>
        <v>0</v>
      </c>
      <c r="V96" s="134">
        <f t="shared" si="12"/>
        <v>0</v>
      </c>
      <c r="W96" s="134">
        <f t="shared" si="12"/>
        <v>0</v>
      </c>
      <c r="X96" s="134">
        <f t="shared" si="12"/>
        <v>0</v>
      </c>
      <c r="Y96" s="57"/>
    </row>
    <row r="97" spans="2:25" outlineLevel="1" x14ac:dyDescent="0.3">
      <c r="B97" s="57"/>
      <c r="C97" s="34" t="s">
        <v>58</v>
      </c>
      <c r="D97" s="57"/>
      <c r="E97" s="101" t="s">
        <v>61</v>
      </c>
      <c r="F97" s="57"/>
      <c r="G97" s="57"/>
      <c r="H97" s="112"/>
      <c r="I97" s="113"/>
      <c r="J97" s="57"/>
      <c r="K97" s="78"/>
      <c r="L97" s="134">
        <f t="shared" si="12"/>
        <v>0</v>
      </c>
      <c r="M97" s="134">
        <f t="shared" si="12"/>
        <v>0</v>
      </c>
      <c r="N97" s="134">
        <f t="shared" si="12"/>
        <v>0</v>
      </c>
      <c r="O97" s="134">
        <f t="shared" si="12"/>
        <v>0</v>
      </c>
      <c r="P97" s="134">
        <f t="shared" si="12"/>
        <v>0</v>
      </c>
      <c r="Q97" s="134">
        <f t="shared" si="12"/>
        <v>0</v>
      </c>
      <c r="R97" s="134">
        <f t="shared" si="12"/>
        <v>0</v>
      </c>
      <c r="S97" s="134">
        <f t="shared" si="12"/>
        <v>0</v>
      </c>
      <c r="T97" s="134">
        <f t="shared" si="12"/>
        <v>0</v>
      </c>
      <c r="U97" s="134">
        <f t="shared" si="12"/>
        <v>0</v>
      </c>
      <c r="V97" s="134">
        <f t="shared" si="12"/>
        <v>0</v>
      </c>
      <c r="W97" s="134">
        <f t="shared" si="12"/>
        <v>0</v>
      </c>
      <c r="X97" s="134">
        <f t="shared" si="12"/>
        <v>0</v>
      </c>
      <c r="Y97" s="57"/>
    </row>
    <row r="98" spans="2:25" outlineLevel="1" x14ac:dyDescent="0.3">
      <c r="B98" s="57"/>
      <c r="C98" s="34" t="s">
        <v>58</v>
      </c>
      <c r="D98" s="57"/>
      <c r="E98" s="101" t="s">
        <v>61</v>
      </c>
      <c r="F98" s="57"/>
      <c r="G98" s="57"/>
      <c r="H98" s="112"/>
      <c r="I98" s="113"/>
      <c r="J98" s="57"/>
      <c r="K98" s="78"/>
      <c r="L98" s="134">
        <f t="shared" si="12"/>
        <v>0</v>
      </c>
      <c r="M98" s="134">
        <f t="shared" si="12"/>
        <v>0</v>
      </c>
      <c r="N98" s="134">
        <f t="shared" si="12"/>
        <v>0</v>
      </c>
      <c r="O98" s="134">
        <f t="shared" si="12"/>
        <v>0</v>
      </c>
      <c r="P98" s="134">
        <f t="shared" si="12"/>
        <v>0</v>
      </c>
      <c r="Q98" s="134">
        <f t="shared" si="12"/>
        <v>0</v>
      </c>
      <c r="R98" s="134">
        <f t="shared" si="12"/>
        <v>0</v>
      </c>
      <c r="S98" s="134">
        <f t="shared" si="12"/>
        <v>0</v>
      </c>
      <c r="T98" s="134">
        <f t="shared" si="12"/>
        <v>0</v>
      </c>
      <c r="U98" s="134">
        <f t="shared" si="12"/>
        <v>0</v>
      </c>
      <c r="V98" s="134">
        <f t="shared" si="12"/>
        <v>0</v>
      </c>
      <c r="W98" s="134">
        <f t="shared" si="12"/>
        <v>0</v>
      </c>
      <c r="X98" s="134">
        <f t="shared" si="12"/>
        <v>0</v>
      </c>
      <c r="Y98" s="57"/>
    </row>
    <row r="99" spans="2:25" outlineLevel="1" x14ac:dyDescent="0.3">
      <c r="B99" s="57"/>
      <c r="C99" s="34" t="s">
        <v>58</v>
      </c>
      <c r="D99" s="57"/>
      <c r="E99" s="101" t="s">
        <v>61</v>
      </c>
      <c r="F99" s="57"/>
      <c r="G99" s="57"/>
      <c r="H99" s="112"/>
      <c r="I99" s="113"/>
      <c r="J99" s="57"/>
      <c r="K99" s="78"/>
      <c r="L99" s="134">
        <f t="shared" si="12"/>
        <v>0</v>
      </c>
      <c r="M99" s="134">
        <f t="shared" si="12"/>
        <v>0</v>
      </c>
      <c r="N99" s="134">
        <f t="shared" si="12"/>
        <v>0</v>
      </c>
      <c r="O99" s="134">
        <f t="shared" si="12"/>
        <v>0</v>
      </c>
      <c r="P99" s="134">
        <f t="shared" si="12"/>
        <v>0</v>
      </c>
      <c r="Q99" s="134">
        <f t="shared" si="12"/>
        <v>0</v>
      </c>
      <c r="R99" s="134">
        <f t="shared" si="12"/>
        <v>0</v>
      </c>
      <c r="S99" s="134">
        <f t="shared" si="12"/>
        <v>0</v>
      </c>
      <c r="T99" s="134">
        <f t="shared" si="12"/>
        <v>0</v>
      </c>
      <c r="U99" s="134">
        <f t="shared" si="12"/>
        <v>0</v>
      </c>
      <c r="V99" s="134">
        <f t="shared" si="12"/>
        <v>0</v>
      </c>
      <c r="W99" s="134">
        <f t="shared" si="12"/>
        <v>0</v>
      </c>
      <c r="X99" s="134">
        <f t="shared" si="12"/>
        <v>0</v>
      </c>
      <c r="Y99" s="57"/>
    </row>
    <row r="100" spans="2:25" outlineLevel="1" x14ac:dyDescent="0.3">
      <c r="B100" s="57"/>
      <c r="C100" s="34" t="s">
        <v>58</v>
      </c>
      <c r="D100" s="57"/>
      <c r="E100" s="101" t="s">
        <v>61</v>
      </c>
      <c r="F100" s="57"/>
      <c r="G100" s="57"/>
      <c r="H100" s="112"/>
      <c r="I100" s="113"/>
      <c r="J100" s="57"/>
      <c r="K100" s="78"/>
      <c r="L100" s="134">
        <f t="shared" si="12"/>
        <v>0</v>
      </c>
      <c r="M100" s="134">
        <f t="shared" si="12"/>
        <v>0</v>
      </c>
      <c r="N100" s="134">
        <f t="shared" si="12"/>
        <v>0</v>
      </c>
      <c r="O100" s="134">
        <f t="shared" si="12"/>
        <v>0</v>
      </c>
      <c r="P100" s="134">
        <f t="shared" si="12"/>
        <v>0</v>
      </c>
      <c r="Q100" s="134">
        <f t="shared" si="12"/>
        <v>0</v>
      </c>
      <c r="R100" s="134">
        <f t="shared" si="12"/>
        <v>0</v>
      </c>
      <c r="S100" s="134">
        <f t="shared" si="12"/>
        <v>0</v>
      </c>
      <c r="T100" s="134">
        <f t="shared" si="12"/>
        <v>0</v>
      </c>
      <c r="U100" s="134">
        <f t="shared" si="12"/>
        <v>0</v>
      </c>
      <c r="V100" s="134">
        <f t="shared" si="12"/>
        <v>0</v>
      </c>
      <c r="W100" s="134">
        <f t="shared" si="12"/>
        <v>0</v>
      </c>
      <c r="X100" s="134">
        <f t="shared" si="12"/>
        <v>0</v>
      </c>
      <c r="Y100" s="57"/>
    </row>
    <row r="101" spans="2:25" outlineLevel="1" x14ac:dyDescent="0.3">
      <c r="B101" s="57"/>
      <c r="C101" s="34" t="s">
        <v>58</v>
      </c>
      <c r="D101" s="57"/>
      <c r="E101" s="101" t="s">
        <v>61</v>
      </c>
      <c r="F101" s="57"/>
      <c r="G101" s="57"/>
      <c r="H101" s="112"/>
      <c r="I101" s="113"/>
      <c r="J101" s="57"/>
      <c r="K101" s="78"/>
      <c r="L101" s="134">
        <f t="shared" si="12"/>
        <v>0</v>
      </c>
      <c r="M101" s="134">
        <f t="shared" si="12"/>
        <v>0</v>
      </c>
      <c r="N101" s="134">
        <f t="shared" si="12"/>
        <v>0</v>
      </c>
      <c r="O101" s="134">
        <f t="shared" si="12"/>
        <v>0</v>
      </c>
      <c r="P101" s="134">
        <f t="shared" si="12"/>
        <v>0</v>
      </c>
      <c r="Q101" s="134">
        <f t="shared" si="12"/>
        <v>0</v>
      </c>
      <c r="R101" s="134">
        <f t="shared" si="12"/>
        <v>0</v>
      </c>
      <c r="S101" s="134">
        <f t="shared" si="12"/>
        <v>0</v>
      </c>
      <c r="T101" s="134">
        <f t="shared" si="12"/>
        <v>0</v>
      </c>
      <c r="U101" s="134">
        <f t="shared" si="12"/>
        <v>0</v>
      </c>
      <c r="V101" s="134">
        <f t="shared" si="12"/>
        <v>0</v>
      </c>
      <c r="W101" s="134">
        <f t="shared" si="12"/>
        <v>0</v>
      </c>
      <c r="X101" s="134">
        <f t="shared" si="12"/>
        <v>0</v>
      </c>
      <c r="Y101" s="57"/>
    </row>
    <row r="102" spans="2:25" outlineLevel="1" x14ac:dyDescent="0.3">
      <c r="B102" s="57"/>
      <c r="C102" s="34" t="s">
        <v>58</v>
      </c>
      <c r="D102" s="57"/>
      <c r="E102" s="101" t="s">
        <v>61</v>
      </c>
      <c r="F102" s="57"/>
      <c r="G102" s="57"/>
      <c r="H102" s="112"/>
      <c r="I102" s="113"/>
      <c r="J102" s="57"/>
      <c r="K102" s="78"/>
      <c r="L102" s="134">
        <f t="shared" si="12"/>
        <v>0</v>
      </c>
      <c r="M102" s="134">
        <f t="shared" si="12"/>
        <v>0</v>
      </c>
      <c r="N102" s="134">
        <f t="shared" si="12"/>
        <v>0</v>
      </c>
      <c r="O102" s="134">
        <f t="shared" si="12"/>
        <v>0</v>
      </c>
      <c r="P102" s="134">
        <f t="shared" si="12"/>
        <v>0</v>
      </c>
      <c r="Q102" s="134">
        <f t="shared" si="12"/>
        <v>0</v>
      </c>
      <c r="R102" s="134">
        <f t="shared" si="12"/>
        <v>0</v>
      </c>
      <c r="S102" s="134">
        <f t="shared" si="12"/>
        <v>0</v>
      </c>
      <c r="T102" s="134">
        <f t="shared" si="12"/>
        <v>0</v>
      </c>
      <c r="U102" s="134">
        <f t="shared" si="12"/>
        <v>0</v>
      </c>
      <c r="V102" s="134">
        <f t="shared" si="12"/>
        <v>0</v>
      </c>
      <c r="W102" s="134">
        <f t="shared" si="12"/>
        <v>0</v>
      </c>
      <c r="X102" s="134">
        <f t="shared" si="12"/>
        <v>0</v>
      </c>
      <c r="Y102" s="57"/>
    </row>
    <row r="103" spans="2:25" outlineLevel="1" x14ac:dyDescent="0.3">
      <c r="B103" s="57"/>
      <c r="C103" s="34" t="s">
        <v>58</v>
      </c>
      <c r="D103" s="57"/>
      <c r="E103" s="101" t="s">
        <v>61</v>
      </c>
      <c r="F103" s="57"/>
      <c r="G103" s="57"/>
      <c r="H103" s="112"/>
      <c r="I103" s="113"/>
      <c r="J103" s="57"/>
      <c r="K103" s="78"/>
      <c r="L103" s="134">
        <f t="shared" si="12"/>
        <v>0</v>
      </c>
      <c r="M103" s="134">
        <f t="shared" si="12"/>
        <v>0</v>
      </c>
      <c r="N103" s="134">
        <f t="shared" si="12"/>
        <v>0</v>
      </c>
      <c r="O103" s="134">
        <f t="shared" si="12"/>
        <v>0</v>
      </c>
      <c r="P103" s="134">
        <f t="shared" si="12"/>
        <v>0</v>
      </c>
      <c r="Q103" s="134">
        <f t="shared" si="12"/>
        <v>0</v>
      </c>
      <c r="R103" s="134">
        <f t="shared" si="12"/>
        <v>0</v>
      </c>
      <c r="S103" s="134">
        <f t="shared" si="12"/>
        <v>0</v>
      </c>
      <c r="T103" s="134">
        <f t="shared" si="12"/>
        <v>0</v>
      </c>
      <c r="U103" s="134">
        <f t="shared" si="12"/>
        <v>0</v>
      </c>
      <c r="V103" s="134">
        <f t="shared" si="12"/>
        <v>0</v>
      </c>
      <c r="W103" s="134">
        <f t="shared" si="12"/>
        <v>0</v>
      </c>
      <c r="X103" s="134">
        <f t="shared" si="12"/>
        <v>0</v>
      </c>
      <c r="Y103" s="57"/>
    </row>
    <row r="104" spans="2:25" outlineLevel="1" x14ac:dyDescent="0.3">
      <c r="B104" s="57"/>
      <c r="C104" s="34" t="s">
        <v>58</v>
      </c>
      <c r="D104" s="57"/>
      <c r="E104" s="101" t="s">
        <v>61</v>
      </c>
      <c r="F104" s="57"/>
      <c r="G104" s="57"/>
      <c r="H104" s="112"/>
      <c r="I104" s="113"/>
      <c r="J104" s="57"/>
      <c r="K104" s="78"/>
      <c r="L104" s="134">
        <f t="shared" si="12"/>
        <v>0</v>
      </c>
      <c r="M104" s="134">
        <f t="shared" si="12"/>
        <v>0</v>
      </c>
      <c r="N104" s="134">
        <f t="shared" si="12"/>
        <v>0</v>
      </c>
      <c r="O104" s="134">
        <f t="shared" si="12"/>
        <v>0</v>
      </c>
      <c r="P104" s="134">
        <f t="shared" si="12"/>
        <v>0</v>
      </c>
      <c r="Q104" s="134">
        <f t="shared" si="12"/>
        <v>0</v>
      </c>
      <c r="R104" s="134">
        <f t="shared" si="12"/>
        <v>0</v>
      </c>
      <c r="S104" s="134">
        <f t="shared" si="12"/>
        <v>0</v>
      </c>
      <c r="T104" s="134">
        <f t="shared" si="12"/>
        <v>0</v>
      </c>
      <c r="U104" s="134">
        <f t="shared" si="12"/>
        <v>0</v>
      </c>
      <c r="V104" s="134">
        <f t="shared" si="12"/>
        <v>0</v>
      </c>
      <c r="W104" s="134">
        <f t="shared" si="12"/>
        <v>0</v>
      </c>
      <c r="X104" s="134">
        <f t="shared" si="12"/>
        <v>0</v>
      </c>
      <c r="Y104" s="57"/>
    </row>
    <row r="105" spans="2:25" outlineLevel="1" x14ac:dyDescent="0.3">
      <c r="B105" s="57"/>
      <c r="C105" s="34" t="s">
        <v>58</v>
      </c>
      <c r="D105" s="57"/>
      <c r="E105" s="101" t="s">
        <v>61</v>
      </c>
      <c r="F105" s="57"/>
      <c r="G105" s="57"/>
      <c r="H105" s="112"/>
      <c r="I105" s="113"/>
      <c r="J105" s="57"/>
      <c r="K105" s="78"/>
      <c r="L105" s="134">
        <f t="shared" si="12"/>
        <v>0</v>
      </c>
      <c r="M105" s="134">
        <f t="shared" si="12"/>
        <v>0</v>
      </c>
      <c r="N105" s="134">
        <f t="shared" si="12"/>
        <v>0</v>
      </c>
      <c r="O105" s="134">
        <f t="shared" si="12"/>
        <v>0</v>
      </c>
      <c r="P105" s="134">
        <f t="shared" si="12"/>
        <v>0</v>
      </c>
      <c r="Q105" s="134">
        <f t="shared" si="12"/>
        <v>0</v>
      </c>
      <c r="R105" s="134">
        <f t="shared" si="12"/>
        <v>0</v>
      </c>
      <c r="S105" s="134">
        <f t="shared" si="12"/>
        <v>0</v>
      </c>
      <c r="T105" s="134">
        <f t="shared" si="12"/>
        <v>0</v>
      </c>
      <c r="U105" s="134">
        <f t="shared" si="12"/>
        <v>0</v>
      </c>
      <c r="V105" s="134">
        <f t="shared" si="12"/>
        <v>0</v>
      </c>
      <c r="W105" s="134">
        <f t="shared" si="12"/>
        <v>0</v>
      </c>
      <c r="X105" s="134">
        <f t="shared" si="12"/>
        <v>0</v>
      </c>
      <c r="Y105" s="57"/>
    </row>
    <row r="106" spans="2:25" outlineLevel="1" x14ac:dyDescent="0.3">
      <c r="B106" s="57"/>
      <c r="C106" s="34" t="s">
        <v>58</v>
      </c>
      <c r="D106" s="57"/>
      <c r="E106" s="101" t="s">
        <v>61</v>
      </c>
      <c r="F106" s="57"/>
      <c r="G106" s="57"/>
      <c r="H106" s="112"/>
      <c r="I106" s="113"/>
      <c r="J106" s="57"/>
      <c r="K106" s="78"/>
      <c r="L106" s="134">
        <f t="shared" si="12"/>
        <v>0</v>
      </c>
      <c r="M106" s="134">
        <f t="shared" si="12"/>
        <v>0</v>
      </c>
      <c r="N106" s="134">
        <f t="shared" si="12"/>
        <v>0</v>
      </c>
      <c r="O106" s="134">
        <f t="shared" si="12"/>
        <v>0</v>
      </c>
      <c r="P106" s="134">
        <f t="shared" si="12"/>
        <v>0</v>
      </c>
      <c r="Q106" s="134">
        <f t="shared" si="12"/>
        <v>0</v>
      </c>
      <c r="R106" s="134">
        <f t="shared" si="12"/>
        <v>0</v>
      </c>
      <c r="S106" s="134">
        <f t="shared" si="12"/>
        <v>0</v>
      </c>
      <c r="T106" s="134">
        <f t="shared" si="12"/>
        <v>0</v>
      </c>
      <c r="U106" s="134">
        <f t="shared" si="12"/>
        <v>0</v>
      </c>
      <c r="V106" s="134">
        <f t="shared" si="12"/>
        <v>0</v>
      </c>
      <c r="W106" s="134">
        <f t="shared" si="12"/>
        <v>0</v>
      </c>
      <c r="X106" s="134">
        <f t="shared" si="12"/>
        <v>0</v>
      </c>
      <c r="Y106" s="57"/>
    </row>
    <row r="107" spans="2:25" outlineLevel="1" x14ac:dyDescent="0.3">
      <c r="B107" s="57"/>
      <c r="C107" s="34" t="s">
        <v>58</v>
      </c>
      <c r="D107" s="57"/>
      <c r="E107" s="101" t="s">
        <v>61</v>
      </c>
      <c r="F107" s="57"/>
      <c r="G107" s="57"/>
      <c r="H107" s="112"/>
      <c r="I107" s="113"/>
      <c r="J107" s="57"/>
      <c r="K107" s="78"/>
      <c r="L107" s="134">
        <f t="shared" si="12"/>
        <v>0</v>
      </c>
      <c r="M107" s="134">
        <f t="shared" si="12"/>
        <v>0</v>
      </c>
      <c r="N107" s="134">
        <f t="shared" si="12"/>
        <v>0</v>
      </c>
      <c r="O107" s="134">
        <f t="shared" si="12"/>
        <v>0</v>
      </c>
      <c r="P107" s="134">
        <f t="shared" si="12"/>
        <v>0</v>
      </c>
      <c r="Q107" s="134">
        <f t="shared" si="12"/>
        <v>0</v>
      </c>
      <c r="R107" s="134">
        <f t="shared" si="12"/>
        <v>0</v>
      </c>
      <c r="S107" s="134">
        <f t="shared" si="12"/>
        <v>0</v>
      </c>
      <c r="T107" s="134">
        <f t="shared" si="12"/>
        <v>0</v>
      </c>
      <c r="U107" s="134">
        <f t="shared" si="12"/>
        <v>0</v>
      </c>
      <c r="V107" s="134">
        <f t="shared" si="12"/>
        <v>0</v>
      </c>
      <c r="W107" s="134">
        <f t="shared" si="12"/>
        <v>0</v>
      </c>
      <c r="X107" s="134">
        <f t="shared" si="12"/>
        <v>0</v>
      </c>
      <c r="Y107" s="57"/>
    </row>
    <row r="108" spans="2:25" outlineLevel="1" x14ac:dyDescent="0.3">
      <c r="B108" s="57"/>
      <c r="C108" s="34" t="s">
        <v>58</v>
      </c>
      <c r="D108" s="57"/>
      <c r="E108" s="101" t="s">
        <v>61</v>
      </c>
      <c r="F108" s="57"/>
      <c r="G108" s="57"/>
      <c r="H108" s="112"/>
      <c r="I108" s="113"/>
      <c r="J108" s="57"/>
      <c r="K108" s="78"/>
      <c r="L108" s="134">
        <f t="shared" si="12"/>
        <v>0</v>
      </c>
      <c r="M108" s="134">
        <f t="shared" si="12"/>
        <v>0</v>
      </c>
      <c r="N108" s="134">
        <f t="shared" si="12"/>
        <v>0</v>
      </c>
      <c r="O108" s="134">
        <f t="shared" si="12"/>
        <v>0</v>
      </c>
      <c r="P108" s="134">
        <f t="shared" si="12"/>
        <v>0</v>
      </c>
      <c r="Q108" s="134">
        <f t="shared" si="12"/>
        <v>0</v>
      </c>
      <c r="R108" s="134">
        <f t="shared" si="12"/>
        <v>0</v>
      </c>
      <c r="S108" s="134">
        <f t="shared" si="12"/>
        <v>0</v>
      </c>
      <c r="T108" s="134">
        <f t="shared" si="12"/>
        <v>0</v>
      </c>
      <c r="U108" s="134">
        <f t="shared" si="12"/>
        <v>0</v>
      </c>
      <c r="V108" s="134">
        <f t="shared" si="12"/>
        <v>0</v>
      </c>
      <c r="W108" s="134">
        <f t="shared" si="12"/>
        <v>0</v>
      </c>
      <c r="X108" s="134">
        <f t="shared" si="12"/>
        <v>0</v>
      </c>
      <c r="Y108" s="57"/>
    </row>
    <row r="109" spans="2:25" outlineLevel="1" x14ac:dyDescent="0.3">
      <c r="B109" s="57"/>
      <c r="C109" s="34" t="s">
        <v>58</v>
      </c>
      <c r="D109" s="57"/>
      <c r="E109" s="101" t="s">
        <v>61</v>
      </c>
      <c r="F109" s="57"/>
      <c r="G109" s="57"/>
      <c r="H109" s="112"/>
      <c r="I109" s="113"/>
      <c r="J109" s="57"/>
      <c r="K109" s="78"/>
      <c r="L109" s="134">
        <f t="shared" si="12"/>
        <v>0</v>
      </c>
      <c r="M109" s="134">
        <f t="shared" si="12"/>
        <v>0</v>
      </c>
      <c r="N109" s="134">
        <f t="shared" si="12"/>
        <v>0</v>
      </c>
      <c r="O109" s="134">
        <f t="shared" si="12"/>
        <v>0</v>
      </c>
      <c r="P109" s="134">
        <f t="shared" si="12"/>
        <v>0</v>
      </c>
      <c r="Q109" s="134">
        <f t="shared" si="12"/>
        <v>0</v>
      </c>
      <c r="R109" s="134">
        <f t="shared" si="12"/>
        <v>0</v>
      </c>
      <c r="S109" s="134">
        <f t="shared" si="12"/>
        <v>0</v>
      </c>
      <c r="T109" s="134">
        <f t="shared" si="12"/>
        <v>0</v>
      </c>
      <c r="U109" s="134">
        <f t="shared" si="12"/>
        <v>0</v>
      </c>
      <c r="V109" s="134">
        <f t="shared" si="12"/>
        <v>0</v>
      </c>
      <c r="W109" s="134">
        <f t="shared" si="12"/>
        <v>0</v>
      </c>
      <c r="X109" s="134">
        <f t="shared" si="12"/>
        <v>0</v>
      </c>
      <c r="Y109" s="57"/>
    </row>
    <row r="110" spans="2:25" outlineLevel="1" x14ac:dyDescent="0.3">
      <c r="B110" s="57"/>
      <c r="C110" s="34" t="s">
        <v>58</v>
      </c>
      <c r="D110" s="57"/>
      <c r="E110" s="101" t="s">
        <v>61</v>
      </c>
      <c r="F110" s="57"/>
      <c r="G110" s="57"/>
      <c r="H110" s="112"/>
      <c r="I110" s="113"/>
      <c r="J110" s="57"/>
      <c r="K110" s="78"/>
      <c r="L110" s="134">
        <f t="shared" si="12"/>
        <v>0</v>
      </c>
      <c r="M110" s="134">
        <f t="shared" si="12"/>
        <v>0</v>
      </c>
      <c r="N110" s="134">
        <f t="shared" si="12"/>
        <v>0</v>
      </c>
      <c r="O110" s="134">
        <f t="shared" si="12"/>
        <v>0</v>
      </c>
      <c r="P110" s="134">
        <f t="shared" si="12"/>
        <v>0</v>
      </c>
      <c r="Q110" s="134">
        <f t="shared" si="12"/>
        <v>0</v>
      </c>
      <c r="R110" s="134">
        <f t="shared" si="12"/>
        <v>0</v>
      </c>
      <c r="S110" s="134">
        <f t="shared" si="12"/>
        <v>0</v>
      </c>
      <c r="T110" s="134">
        <f t="shared" si="12"/>
        <v>0</v>
      </c>
      <c r="U110" s="134">
        <f t="shared" si="12"/>
        <v>0</v>
      </c>
      <c r="V110" s="134">
        <f t="shared" si="12"/>
        <v>0</v>
      </c>
      <c r="W110" s="134">
        <f t="shared" si="12"/>
        <v>0</v>
      </c>
      <c r="X110" s="134">
        <f t="shared" si="12"/>
        <v>0</v>
      </c>
      <c r="Y110" s="57"/>
    </row>
    <row r="111" spans="2:25" outlineLevel="1" x14ac:dyDescent="0.3">
      <c r="B111" s="57"/>
      <c r="C111" s="34" t="s">
        <v>58</v>
      </c>
      <c r="D111" s="57"/>
      <c r="E111" s="101" t="s">
        <v>61</v>
      </c>
      <c r="F111" s="57"/>
      <c r="G111" s="57"/>
      <c r="H111" s="112"/>
      <c r="I111" s="113"/>
      <c r="J111" s="57"/>
      <c r="K111" s="78"/>
      <c r="L111" s="134">
        <f t="shared" si="12"/>
        <v>0</v>
      </c>
      <c r="M111" s="134">
        <f t="shared" si="12"/>
        <v>0</v>
      </c>
      <c r="N111" s="134">
        <f t="shared" si="12"/>
        <v>0</v>
      </c>
      <c r="O111" s="134">
        <f t="shared" si="12"/>
        <v>0</v>
      </c>
      <c r="P111" s="134">
        <f t="shared" si="12"/>
        <v>0</v>
      </c>
      <c r="Q111" s="134">
        <f t="shared" si="12"/>
        <v>0</v>
      </c>
      <c r="R111" s="134">
        <f t="shared" si="12"/>
        <v>0</v>
      </c>
      <c r="S111" s="134">
        <f t="shared" si="12"/>
        <v>0</v>
      </c>
      <c r="T111" s="134">
        <f t="shared" si="12"/>
        <v>0</v>
      </c>
      <c r="U111" s="134">
        <f t="shared" si="12"/>
        <v>0</v>
      </c>
      <c r="V111" s="134">
        <f t="shared" si="12"/>
        <v>0</v>
      </c>
      <c r="W111" s="134">
        <f t="shared" si="12"/>
        <v>0</v>
      </c>
      <c r="X111" s="134">
        <f t="shared" si="12"/>
        <v>0</v>
      </c>
      <c r="Y111" s="57"/>
    </row>
    <row r="112" spans="2:25" outlineLevel="1" x14ac:dyDescent="0.3">
      <c r="B112" s="57"/>
      <c r="C112" s="34" t="s">
        <v>58</v>
      </c>
      <c r="D112" s="57"/>
      <c r="E112" s="101" t="s">
        <v>61</v>
      </c>
      <c r="F112" s="57"/>
      <c r="G112" s="57"/>
      <c r="H112" s="112"/>
      <c r="I112" s="113"/>
      <c r="J112" s="57"/>
      <c r="K112" s="78"/>
      <c r="L112" s="134">
        <f t="shared" si="12"/>
        <v>0</v>
      </c>
      <c r="M112" s="134">
        <f t="shared" si="12"/>
        <v>0</v>
      </c>
      <c r="N112" s="134">
        <f t="shared" si="12"/>
        <v>0</v>
      </c>
      <c r="O112" s="134">
        <f t="shared" si="12"/>
        <v>0</v>
      </c>
      <c r="P112" s="134">
        <f t="shared" si="12"/>
        <v>0</v>
      </c>
      <c r="Q112" s="134">
        <f t="shared" si="12"/>
        <v>0</v>
      </c>
      <c r="R112" s="134">
        <f t="shared" si="12"/>
        <v>0</v>
      </c>
      <c r="S112" s="134">
        <f t="shared" si="12"/>
        <v>0</v>
      </c>
      <c r="T112" s="134">
        <f t="shared" si="12"/>
        <v>0</v>
      </c>
      <c r="U112" s="134">
        <f t="shared" si="12"/>
        <v>0</v>
      </c>
      <c r="V112" s="134">
        <f t="shared" si="12"/>
        <v>0</v>
      </c>
      <c r="W112" s="134">
        <f t="shared" si="12"/>
        <v>0</v>
      </c>
      <c r="X112" s="134">
        <f t="shared" si="12"/>
        <v>0</v>
      </c>
      <c r="Y112" s="57"/>
    </row>
    <row r="113" spans="2:25" outlineLevel="1" x14ac:dyDescent="0.3">
      <c r="B113" s="57"/>
      <c r="C113" s="34" t="s">
        <v>58</v>
      </c>
      <c r="D113" s="57"/>
      <c r="E113" s="101" t="s">
        <v>61</v>
      </c>
      <c r="F113" s="57"/>
      <c r="G113" s="57"/>
      <c r="H113" s="112"/>
      <c r="I113" s="113"/>
      <c r="J113" s="57"/>
      <c r="K113" s="78"/>
      <c r="L113" s="134">
        <f t="shared" si="12"/>
        <v>0</v>
      </c>
      <c r="M113" s="134">
        <f t="shared" si="12"/>
        <v>0</v>
      </c>
      <c r="N113" s="134">
        <f t="shared" si="12"/>
        <v>0</v>
      </c>
      <c r="O113" s="134">
        <f t="shared" si="12"/>
        <v>0</v>
      </c>
      <c r="P113" s="134">
        <f t="shared" si="12"/>
        <v>0</v>
      </c>
      <c r="Q113" s="134">
        <f t="shared" si="12"/>
        <v>0</v>
      </c>
      <c r="R113" s="134">
        <f t="shared" si="12"/>
        <v>0</v>
      </c>
      <c r="S113" s="134">
        <f t="shared" si="12"/>
        <v>0</v>
      </c>
      <c r="T113" s="134">
        <f t="shared" si="12"/>
        <v>0</v>
      </c>
      <c r="U113" s="134">
        <f t="shared" si="12"/>
        <v>0</v>
      </c>
      <c r="V113" s="134">
        <f t="shared" si="12"/>
        <v>0</v>
      </c>
      <c r="W113" s="134">
        <f t="shared" si="12"/>
        <v>0</v>
      </c>
      <c r="X113" s="134">
        <f t="shared" si="12"/>
        <v>0</v>
      </c>
      <c r="Y113" s="57"/>
    </row>
    <row r="114" spans="2:25" outlineLevel="1" x14ac:dyDescent="0.3">
      <c r="B114" s="57"/>
      <c r="C114" s="34" t="s">
        <v>58</v>
      </c>
      <c r="D114" s="57"/>
      <c r="E114" s="101" t="s">
        <v>61</v>
      </c>
      <c r="F114" s="57"/>
      <c r="G114" s="57"/>
      <c r="H114" s="119"/>
      <c r="I114" s="120"/>
      <c r="J114" s="57"/>
      <c r="K114" s="78"/>
      <c r="L114" s="134">
        <f t="shared" si="12"/>
        <v>0</v>
      </c>
      <c r="M114" s="134">
        <f t="shared" si="12"/>
        <v>0</v>
      </c>
      <c r="N114" s="134">
        <f t="shared" si="12"/>
        <v>0</v>
      </c>
      <c r="O114" s="134">
        <f t="shared" si="12"/>
        <v>0</v>
      </c>
      <c r="P114" s="134">
        <f t="shared" si="12"/>
        <v>0</v>
      </c>
      <c r="Q114" s="134">
        <f t="shared" si="12"/>
        <v>0</v>
      </c>
      <c r="R114" s="134">
        <f t="shared" ref="M114:X117" si="14">IF(R$13="Implementare",0,IF(R$9&lt;=$I114,$H114/$I114,0))</f>
        <v>0</v>
      </c>
      <c r="S114" s="134">
        <f t="shared" si="14"/>
        <v>0</v>
      </c>
      <c r="T114" s="134">
        <f t="shared" si="14"/>
        <v>0</v>
      </c>
      <c r="U114" s="134">
        <f t="shared" si="14"/>
        <v>0</v>
      </c>
      <c r="V114" s="134">
        <f t="shared" si="14"/>
        <v>0</v>
      </c>
      <c r="W114" s="134">
        <f t="shared" si="14"/>
        <v>0</v>
      </c>
      <c r="X114" s="134">
        <f t="shared" si="14"/>
        <v>0</v>
      </c>
      <c r="Y114" s="57"/>
    </row>
    <row r="115" spans="2:25" outlineLevel="1" x14ac:dyDescent="0.3">
      <c r="B115" s="57"/>
      <c r="C115" s="34" t="s">
        <v>58</v>
      </c>
      <c r="D115" s="57"/>
      <c r="E115" s="101" t="s">
        <v>61</v>
      </c>
      <c r="F115" s="57"/>
      <c r="G115" s="57"/>
      <c r="H115" s="119"/>
      <c r="I115" s="119"/>
      <c r="J115" s="57"/>
      <c r="K115" s="121"/>
      <c r="L115" s="134">
        <f t="shared" ref="L115:L117" si="15">IF(L$13="Implementare",0,IF(L$9&lt;=$I115,$H115/$I115,0))</f>
        <v>0</v>
      </c>
      <c r="M115" s="134">
        <f t="shared" si="14"/>
        <v>0</v>
      </c>
      <c r="N115" s="134">
        <f t="shared" si="14"/>
        <v>0</v>
      </c>
      <c r="O115" s="134">
        <f t="shared" si="14"/>
        <v>0</v>
      </c>
      <c r="P115" s="134">
        <f t="shared" si="14"/>
        <v>0</v>
      </c>
      <c r="Q115" s="134">
        <f t="shared" si="14"/>
        <v>0</v>
      </c>
      <c r="R115" s="134">
        <f t="shared" si="14"/>
        <v>0</v>
      </c>
      <c r="S115" s="134">
        <f t="shared" si="14"/>
        <v>0</v>
      </c>
      <c r="T115" s="134">
        <f t="shared" si="14"/>
        <v>0</v>
      </c>
      <c r="U115" s="134">
        <f t="shared" si="14"/>
        <v>0</v>
      </c>
      <c r="V115" s="134">
        <f t="shared" si="14"/>
        <v>0</v>
      </c>
      <c r="W115" s="134">
        <f t="shared" si="14"/>
        <v>0</v>
      </c>
      <c r="X115" s="134">
        <f t="shared" si="14"/>
        <v>0</v>
      </c>
      <c r="Y115" s="57"/>
    </row>
    <row r="116" spans="2:25" outlineLevel="1" x14ac:dyDescent="0.3">
      <c r="B116" s="57"/>
      <c r="C116" s="34" t="s">
        <v>58</v>
      </c>
      <c r="D116" s="57"/>
      <c r="E116" s="101" t="s">
        <v>61</v>
      </c>
      <c r="F116" s="57"/>
      <c r="G116" s="57"/>
      <c r="H116" s="119"/>
      <c r="I116" s="120"/>
      <c r="J116" s="57"/>
      <c r="K116" s="78"/>
      <c r="L116" s="134">
        <f t="shared" si="15"/>
        <v>0</v>
      </c>
      <c r="M116" s="134">
        <f t="shared" si="14"/>
        <v>0</v>
      </c>
      <c r="N116" s="134">
        <f t="shared" si="14"/>
        <v>0</v>
      </c>
      <c r="O116" s="134">
        <f t="shared" si="14"/>
        <v>0</v>
      </c>
      <c r="P116" s="134">
        <f t="shared" si="14"/>
        <v>0</v>
      </c>
      <c r="Q116" s="134">
        <f t="shared" si="14"/>
        <v>0</v>
      </c>
      <c r="R116" s="134">
        <f t="shared" si="14"/>
        <v>0</v>
      </c>
      <c r="S116" s="134">
        <f t="shared" si="14"/>
        <v>0</v>
      </c>
      <c r="T116" s="134">
        <f t="shared" si="14"/>
        <v>0</v>
      </c>
      <c r="U116" s="134">
        <f t="shared" si="14"/>
        <v>0</v>
      </c>
      <c r="V116" s="134">
        <f t="shared" si="14"/>
        <v>0</v>
      </c>
      <c r="W116" s="134">
        <f t="shared" si="14"/>
        <v>0</v>
      </c>
      <c r="X116" s="134">
        <f t="shared" si="14"/>
        <v>0</v>
      </c>
      <c r="Y116" s="57"/>
    </row>
    <row r="117" spans="2:25" outlineLevel="1" x14ac:dyDescent="0.3">
      <c r="B117" s="57"/>
      <c r="C117" s="34" t="s">
        <v>58</v>
      </c>
      <c r="D117" s="57"/>
      <c r="E117" s="101" t="s">
        <v>61</v>
      </c>
      <c r="F117" s="57"/>
      <c r="G117" s="57"/>
      <c r="H117" s="119"/>
      <c r="I117" s="120"/>
      <c r="J117" s="57"/>
      <c r="K117" s="78"/>
      <c r="L117" s="134">
        <f t="shared" si="15"/>
        <v>0</v>
      </c>
      <c r="M117" s="134">
        <f t="shared" si="14"/>
        <v>0</v>
      </c>
      <c r="N117" s="134">
        <f t="shared" si="14"/>
        <v>0</v>
      </c>
      <c r="O117" s="134">
        <f t="shared" si="14"/>
        <v>0</v>
      </c>
      <c r="P117" s="134">
        <f t="shared" si="14"/>
        <v>0</v>
      </c>
      <c r="Q117" s="134">
        <f t="shared" si="14"/>
        <v>0</v>
      </c>
      <c r="R117" s="134">
        <f t="shared" si="14"/>
        <v>0</v>
      </c>
      <c r="S117" s="134">
        <f t="shared" si="14"/>
        <v>0</v>
      </c>
      <c r="T117" s="134">
        <f t="shared" si="14"/>
        <v>0</v>
      </c>
      <c r="U117" s="134">
        <f t="shared" si="14"/>
        <v>0</v>
      </c>
      <c r="V117" s="134">
        <f t="shared" si="14"/>
        <v>0</v>
      </c>
      <c r="W117" s="134">
        <f t="shared" si="14"/>
        <v>0</v>
      </c>
      <c r="X117" s="134">
        <f t="shared" si="14"/>
        <v>0</v>
      </c>
      <c r="Y117" s="57"/>
    </row>
    <row r="118" spans="2:25" ht="24" customHeight="1" outlineLevel="1" x14ac:dyDescent="0.3">
      <c r="B118" s="57"/>
      <c r="C118" s="53" t="s">
        <v>5</v>
      </c>
      <c r="D118" s="57"/>
      <c r="E118" s="114" t="s">
        <v>61</v>
      </c>
      <c r="F118" s="57"/>
      <c r="G118" s="57"/>
      <c r="H118" s="135">
        <f>SUM(H86:H117)</f>
        <v>0</v>
      </c>
      <c r="I118" s="115"/>
      <c r="J118" s="57"/>
      <c r="K118" s="57"/>
      <c r="L118" s="137">
        <f>SUM(L86:L117)</f>
        <v>0</v>
      </c>
      <c r="M118" s="137">
        <f t="shared" ref="M118:X118" si="16">SUM(M86:M117)</f>
        <v>0</v>
      </c>
      <c r="N118" s="137">
        <f t="shared" si="16"/>
        <v>0</v>
      </c>
      <c r="O118" s="137">
        <f t="shared" si="16"/>
        <v>0</v>
      </c>
      <c r="P118" s="137">
        <f t="shared" si="16"/>
        <v>0</v>
      </c>
      <c r="Q118" s="137">
        <f t="shared" si="16"/>
        <v>0</v>
      </c>
      <c r="R118" s="137">
        <f t="shared" si="16"/>
        <v>0</v>
      </c>
      <c r="S118" s="137">
        <f t="shared" si="16"/>
        <v>0</v>
      </c>
      <c r="T118" s="137">
        <f t="shared" si="16"/>
        <v>0</v>
      </c>
      <c r="U118" s="137">
        <f t="shared" si="16"/>
        <v>0</v>
      </c>
      <c r="V118" s="137">
        <f t="shared" si="16"/>
        <v>0</v>
      </c>
      <c r="W118" s="137">
        <f t="shared" si="16"/>
        <v>0</v>
      </c>
      <c r="X118" s="137">
        <f t="shared" si="16"/>
        <v>0</v>
      </c>
      <c r="Y118" s="57"/>
    </row>
    <row r="119" spans="2:25" outlineLevel="1" x14ac:dyDescent="0.3">
      <c r="B119" s="57"/>
      <c r="C119" s="54"/>
      <c r="D119" s="57"/>
      <c r="E119" s="78"/>
      <c r="F119" s="57"/>
      <c r="G119" s="57"/>
      <c r="H119" s="116"/>
      <c r="I119" s="78"/>
      <c r="J119" s="57"/>
      <c r="K119" s="57"/>
      <c r="L119" s="103"/>
      <c r="M119" s="103"/>
      <c r="N119" s="103"/>
      <c r="O119" s="103"/>
      <c r="P119" s="103"/>
      <c r="Q119" s="103"/>
      <c r="R119" s="103"/>
      <c r="S119" s="103"/>
      <c r="T119" s="103"/>
      <c r="U119" s="103"/>
      <c r="V119" s="103"/>
      <c r="W119" s="103"/>
      <c r="X119" s="103"/>
      <c r="Y119" s="57"/>
    </row>
    <row r="120" spans="2:25" ht="30.6" customHeight="1" outlineLevel="1" x14ac:dyDescent="0.3">
      <c r="B120" s="57"/>
      <c r="C120" s="98" t="s">
        <v>209</v>
      </c>
      <c r="D120" s="57"/>
      <c r="E120" s="104" t="s">
        <v>61</v>
      </c>
      <c r="F120" s="57"/>
      <c r="G120" s="57"/>
      <c r="H120" s="57"/>
      <c r="I120" s="57"/>
      <c r="J120" s="57"/>
      <c r="K120" s="57"/>
      <c r="L120" s="118"/>
      <c r="M120" s="118"/>
      <c r="N120" s="118"/>
      <c r="O120" s="118"/>
      <c r="P120" s="118"/>
      <c r="Q120" s="118"/>
      <c r="R120" s="118"/>
      <c r="S120" s="118"/>
      <c r="T120" s="118"/>
      <c r="U120" s="118"/>
      <c r="V120" s="118"/>
      <c r="W120" s="118"/>
      <c r="X120" s="118"/>
      <c r="Y120" s="57"/>
    </row>
    <row r="121" spans="2:25" x14ac:dyDescent="0.3">
      <c r="B121" s="57"/>
      <c r="C121" s="67"/>
      <c r="D121" s="57"/>
      <c r="E121" s="78"/>
      <c r="F121" s="57"/>
      <c r="G121" s="57"/>
      <c r="H121" s="57"/>
      <c r="I121" s="57"/>
      <c r="J121" s="57"/>
      <c r="K121" s="57"/>
      <c r="L121" s="57"/>
      <c r="M121" s="57"/>
      <c r="N121" s="57"/>
      <c r="O121" s="57"/>
      <c r="P121" s="57"/>
      <c r="Q121" s="57"/>
      <c r="R121" s="57"/>
      <c r="S121" s="57"/>
      <c r="T121" s="57"/>
      <c r="U121" s="57"/>
      <c r="V121" s="57"/>
      <c r="W121" s="57"/>
      <c r="X121" s="57"/>
      <c r="Y121" s="57"/>
    </row>
    <row r="122" spans="2:25" x14ac:dyDescent="0.3">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row>
    <row r="123" spans="2:25" ht="22.9" customHeight="1" x14ac:dyDescent="0.3">
      <c r="B123" s="57"/>
      <c r="C123" s="334" t="s">
        <v>192</v>
      </c>
      <c r="D123" s="335"/>
      <c r="E123" s="335"/>
      <c r="F123" s="335"/>
      <c r="G123" s="335"/>
      <c r="H123" s="335"/>
      <c r="I123" s="336"/>
      <c r="J123" s="57"/>
      <c r="K123" s="57"/>
      <c r="L123" s="57"/>
      <c r="M123" s="57"/>
      <c r="N123" s="57"/>
      <c r="O123" s="57"/>
      <c r="P123" s="57"/>
      <c r="Q123" s="57"/>
      <c r="R123" s="57"/>
      <c r="S123" s="57"/>
      <c r="T123" s="57"/>
      <c r="U123" s="57"/>
      <c r="V123" s="57"/>
      <c r="W123" s="57"/>
      <c r="X123" s="57"/>
      <c r="Y123" s="57"/>
    </row>
    <row r="124" spans="2:25" x14ac:dyDescent="0.3">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row>
    <row r="125" spans="2:25" x14ac:dyDescent="0.3">
      <c r="B125" s="57"/>
      <c r="C125" s="122" t="s">
        <v>193</v>
      </c>
      <c r="D125" s="57"/>
      <c r="E125" s="57"/>
      <c r="F125" s="57"/>
      <c r="G125" s="57"/>
      <c r="H125" s="57"/>
      <c r="I125" s="57"/>
      <c r="J125" s="57"/>
      <c r="K125" s="57"/>
      <c r="L125" s="57"/>
      <c r="M125" s="57"/>
      <c r="N125" s="57"/>
      <c r="O125" s="57"/>
      <c r="P125" s="57"/>
      <c r="Q125" s="57"/>
      <c r="R125" s="57"/>
      <c r="S125" s="57"/>
      <c r="T125" s="57"/>
      <c r="U125" s="57"/>
      <c r="V125" s="57"/>
      <c r="W125" s="57"/>
      <c r="X125" s="57"/>
      <c r="Y125" s="57"/>
    </row>
    <row r="126" spans="2:25" x14ac:dyDescent="0.3">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row>
    <row r="127" spans="2:25" x14ac:dyDescent="0.3">
      <c r="B127" s="57"/>
      <c r="C127" s="123" t="s">
        <v>194</v>
      </c>
      <c r="D127" s="57"/>
      <c r="E127" s="101" t="s">
        <v>61</v>
      </c>
      <c r="F127" s="57"/>
      <c r="G127" s="57"/>
      <c r="H127" s="119"/>
      <c r="I127" s="57"/>
      <c r="J127" s="57"/>
      <c r="K127" s="57"/>
      <c r="L127" s="57"/>
      <c r="M127" s="57"/>
      <c r="N127" s="57"/>
      <c r="O127" s="57"/>
      <c r="P127" s="57"/>
      <c r="Q127" s="57"/>
      <c r="R127" s="57"/>
      <c r="S127" s="57"/>
      <c r="T127" s="57"/>
      <c r="U127" s="57"/>
      <c r="V127" s="57"/>
      <c r="W127" s="57"/>
      <c r="X127" s="57"/>
      <c r="Y127" s="57"/>
    </row>
    <row r="128" spans="2:25" x14ac:dyDescent="0.3">
      <c r="B128" s="57"/>
      <c r="C128" s="123" t="s">
        <v>203</v>
      </c>
      <c r="D128" s="57"/>
      <c r="E128" s="101"/>
      <c r="F128" s="57"/>
      <c r="G128" s="57"/>
      <c r="H128" s="113"/>
      <c r="I128" s="57"/>
      <c r="J128" s="57"/>
      <c r="K128" s="57"/>
      <c r="L128" s="57"/>
      <c r="M128" s="57"/>
      <c r="N128" s="57"/>
      <c r="O128" s="57"/>
      <c r="P128" s="57"/>
      <c r="Q128" s="57"/>
      <c r="R128" s="57"/>
      <c r="S128" s="57"/>
      <c r="T128" s="57"/>
      <c r="U128" s="57"/>
      <c r="V128" s="57"/>
      <c r="W128" s="57"/>
      <c r="X128" s="57"/>
      <c r="Y128" s="57"/>
    </row>
    <row r="129" spans="2:25" x14ac:dyDescent="0.3">
      <c r="B129" s="57"/>
      <c r="C129" s="123" t="s">
        <v>195</v>
      </c>
      <c r="D129" s="57"/>
      <c r="E129" s="101" t="s">
        <v>198</v>
      </c>
      <c r="F129" s="57"/>
      <c r="G129" s="57"/>
      <c r="H129" s="112"/>
      <c r="I129" s="57"/>
      <c r="J129" s="57"/>
      <c r="K129" s="57"/>
      <c r="L129" s="57"/>
      <c r="M129" s="57"/>
      <c r="N129" s="57"/>
      <c r="O129" s="57"/>
      <c r="P129" s="57"/>
      <c r="Q129" s="57"/>
      <c r="R129" s="57"/>
      <c r="S129" s="57"/>
      <c r="T129" s="57"/>
      <c r="U129" s="57"/>
      <c r="V129" s="57"/>
      <c r="W129" s="57"/>
      <c r="X129" s="57"/>
      <c r="Y129" s="57"/>
    </row>
    <row r="130" spans="2:25" x14ac:dyDescent="0.3">
      <c r="B130" s="57"/>
      <c r="C130" s="123" t="s">
        <v>196</v>
      </c>
      <c r="D130" s="57"/>
      <c r="E130" s="101" t="s">
        <v>198</v>
      </c>
      <c r="F130" s="57"/>
      <c r="G130" s="57"/>
      <c r="H130" s="112"/>
      <c r="I130" s="57"/>
      <c r="J130" s="57"/>
      <c r="K130" s="57"/>
      <c r="L130" s="57"/>
      <c r="M130" s="57"/>
      <c r="N130" s="57"/>
      <c r="O130" s="57"/>
      <c r="P130" s="57"/>
      <c r="Q130" s="57"/>
      <c r="R130" s="57"/>
      <c r="S130" s="57"/>
      <c r="T130" s="57"/>
      <c r="U130" s="57"/>
      <c r="V130" s="57"/>
      <c r="W130" s="57"/>
      <c r="X130" s="57"/>
      <c r="Y130" s="57"/>
    </row>
    <row r="131" spans="2:25" x14ac:dyDescent="0.3">
      <c r="B131" s="57"/>
      <c r="C131" s="123" t="s">
        <v>197</v>
      </c>
      <c r="D131" s="57"/>
      <c r="E131" s="101" t="s">
        <v>104</v>
      </c>
      <c r="F131" s="57"/>
      <c r="G131" s="57"/>
      <c r="H131" s="124"/>
      <c r="I131" s="57"/>
      <c r="J131" s="57"/>
      <c r="K131" s="57"/>
      <c r="L131" s="57"/>
      <c r="M131" s="57"/>
      <c r="N131" s="57"/>
      <c r="O131" s="57"/>
      <c r="P131" s="57"/>
      <c r="Q131" s="57"/>
      <c r="R131" s="57"/>
      <c r="S131" s="57"/>
      <c r="T131" s="57"/>
      <c r="U131" s="57"/>
      <c r="V131" s="57"/>
      <c r="W131" s="57"/>
      <c r="X131" s="57"/>
      <c r="Y131" s="57"/>
    </row>
    <row r="132" spans="2:25" x14ac:dyDescent="0.3">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row>
    <row r="133" spans="2:25" x14ac:dyDescent="0.3">
      <c r="B133" s="57"/>
      <c r="C133" s="123" t="s">
        <v>199</v>
      </c>
      <c r="D133" s="57"/>
      <c r="E133" s="101" t="s">
        <v>61</v>
      </c>
      <c r="F133" s="57"/>
      <c r="G133" s="57"/>
      <c r="H133" s="57"/>
      <c r="I133" s="57"/>
      <c r="J133" s="57"/>
      <c r="K133" s="57"/>
      <c r="L133" s="119">
        <f>IF(ISERROR($H$127*'4-Buget cerere'!O45),0,$H$127*'4-Buget cerere'!O45)</f>
        <v>0</v>
      </c>
      <c r="M133" s="119">
        <f>IF(ISERROR($H$127*'4-Buget cerere'!P45),0,$H$127*'4-Buget cerere'!P45)</f>
        <v>0</v>
      </c>
      <c r="N133" s="119">
        <f>IF(ISERROR($H$127*'4-Buget cerere'!Q45),0,$H$127*'4-Buget cerere'!Q45)</f>
        <v>0</v>
      </c>
      <c r="O133" s="119">
        <f>IF(ISERROR($H$127*'4-Buget cerere'!#REF!),0,$H$127*'4-Buget cerere'!#REF!)</f>
        <v>0</v>
      </c>
      <c r="P133" s="119"/>
      <c r="Q133" s="119"/>
      <c r="R133" s="119"/>
      <c r="S133" s="119"/>
      <c r="T133" s="119"/>
      <c r="U133" s="119"/>
      <c r="V133" s="119"/>
      <c r="W133" s="119"/>
      <c r="X133" s="119"/>
      <c r="Y133" s="57"/>
    </row>
    <row r="134" spans="2:25" x14ac:dyDescent="0.3">
      <c r="B134" s="57"/>
      <c r="C134" s="123" t="s">
        <v>201</v>
      </c>
      <c r="D134" s="57"/>
      <c r="E134" s="101" t="s">
        <v>200</v>
      </c>
      <c r="F134" s="57"/>
      <c r="G134" s="57"/>
      <c r="H134" s="57"/>
      <c r="I134" s="57"/>
      <c r="J134" s="57"/>
      <c r="K134" s="57"/>
      <c r="L134" s="138">
        <f>L133</f>
        <v>0</v>
      </c>
      <c r="M134" s="138">
        <f>IF(ISERROR(L134+M133),"",L134+M133)</f>
        <v>0</v>
      </c>
      <c r="N134" s="138">
        <f t="shared" ref="N134:X134" si="17">IF(ISERROR(M134+N133),"",M134+N133)</f>
        <v>0</v>
      </c>
      <c r="O134" s="138">
        <f t="shared" si="17"/>
        <v>0</v>
      </c>
      <c r="P134" s="138">
        <f t="shared" si="17"/>
        <v>0</v>
      </c>
      <c r="Q134" s="138">
        <f t="shared" si="17"/>
        <v>0</v>
      </c>
      <c r="R134" s="138">
        <f t="shared" si="17"/>
        <v>0</v>
      </c>
      <c r="S134" s="138">
        <f t="shared" si="17"/>
        <v>0</v>
      </c>
      <c r="T134" s="138">
        <f t="shared" si="17"/>
        <v>0</v>
      </c>
      <c r="U134" s="138">
        <f t="shared" si="17"/>
        <v>0</v>
      </c>
      <c r="V134" s="138">
        <f t="shared" si="17"/>
        <v>0</v>
      </c>
      <c r="W134" s="138">
        <f t="shared" si="17"/>
        <v>0</v>
      </c>
      <c r="X134" s="138">
        <f t="shared" si="17"/>
        <v>0</v>
      </c>
      <c r="Y134" s="57"/>
    </row>
    <row r="135" spans="2:25" x14ac:dyDescent="0.3">
      <c r="B135" s="57"/>
      <c r="C135" s="123" t="s">
        <v>202</v>
      </c>
      <c r="D135" s="57"/>
      <c r="E135" s="101" t="s">
        <v>61</v>
      </c>
      <c r="F135" s="57"/>
      <c r="G135" s="57"/>
      <c r="H135" s="57"/>
      <c r="I135" s="57"/>
      <c r="J135" s="57"/>
      <c r="K135" s="57"/>
      <c r="L135" s="138">
        <f>IF(L10&lt;$H$128+$H$130,0,IF(L10&lt;$H$128+$H$129,L134/(H129-(L10-$H$128)),0))</f>
        <v>0</v>
      </c>
      <c r="M135" s="138">
        <f>IF(M10&lt;$H$128+$H$130,0,IF(M10&lt;$H$128+$H$129,(M134-SUM($L$135:L135))/($H$129-(M10-$H$128)),0))</f>
        <v>0</v>
      </c>
      <c r="N135" s="138">
        <f>IF(N10&lt;$H$128+$H$130,0,IF(N10&lt;$H$128+$H$129,(N134-SUM($L$135:M135))/($H$129-(N10-$H$128)),0))</f>
        <v>0</v>
      </c>
      <c r="O135" s="138">
        <f>IF(O10&lt;$H$128+$H$130,0,IF(O10&lt;$H$128+$H$129,(O134-SUM($L$135:N135))/($H$129-(O10-$H$128)),0))</f>
        <v>0</v>
      </c>
      <c r="P135" s="138">
        <f>IF(P10&lt;$H$128+$H$130,0,IF(P10&lt;$H$128+$H$129,(P134-SUM($L$135:O135))/($H$129-(P10-$H$128)),0))</f>
        <v>0</v>
      </c>
      <c r="Q135" s="138">
        <f>IF(Q10&lt;$H$128+$H$130,0,IF(Q10&lt;$H$128+$H$129,(Q134-SUM($L$135:P135))/($H$129-(Q10-$H$128)),0))</f>
        <v>0</v>
      </c>
      <c r="R135" s="138">
        <f>IF(R10&lt;$H$128+$H$130,0,IF(R10&lt;$H$128+$H$129,(R134-SUM($L$135:Q135))/($H$129-(R10-$H$128)),0))</f>
        <v>0</v>
      </c>
      <c r="S135" s="138">
        <f>IF(S10&lt;$H$128+$H$130,0,IF(S10&lt;$H$128+$H$129,(S134-SUM($L$135:R135))/($H$129-(S10-$H$128)),0))</f>
        <v>0</v>
      </c>
      <c r="T135" s="138">
        <f>IF(T10&lt;$H$128+$H$130,0,IF(T10&lt;$H$128+$H$129,(T134-SUM($L$135:S135))/($H$129-(T10-$H$128)),0))</f>
        <v>0</v>
      </c>
      <c r="U135" s="138">
        <f>IF(U10&lt;$H$128+$H$130,0,IF(U10&lt;$H$128+$H$129,(U134-SUM($L$135:T135))/($H$129-(U10-$H$128)),0))</f>
        <v>0</v>
      </c>
      <c r="V135" s="138">
        <f>IF(V10&lt;$H$128+$H$130,0,IF(V10&lt;$H$128+$H$129,(V134-SUM($L$135:U135))/($H$129-(V10-$H$128)),0))</f>
        <v>0</v>
      </c>
      <c r="W135" s="138">
        <f>IF(W10&lt;$H$128+$H$130,0,IF(W10&lt;$H$128+$H$129,(W134-SUM($L$135:V135))/($H$129-(W10-$H$128)),0))</f>
        <v>0</v>
      </c>
      <c r="X135" s="138">
        <f>IF(X10&lt;$H$128+$H$130,0,IF(X10&lt;$H$128+$H$129,(X134-SUM($L$135:W135))/($H$129-(X10-$H$128)),0))</f>
        <v>0</v>
      </c>
      <c r="Y135" s="57"/>
    </row>
    <row r="136" spans="2:25" x14ac:dyDescent="0.3">
      <c r="B136" s="57"/>
      <c r="C136" s="123" t="s">
        <v>204</v>
      </c>
      <c r="D136" s="57"/>
      <c r="E136" s="101" t="s">
        <v>200</v>
      </c>
      <c r="F136" s="57"/>
      <c r="G136" s="57"/>
      <c r="H136" s="57"/>
      <c r="I136" s="57"/>
      <c r="J136" s="57"/>
      <c r="K136" s="57"/>
      <c r="L136" s="138">
        <f>IF(ISERROR(L134-L135),0,L134-L135)</f>
        <v>0</v>
      </c>
      <c r="M136" s="138">
        <f>IF(ISERROR(M134-SUM($L$135:M135)),0,M134-SUM($L$135:M135))</f>
        <v>0</v>
      </c>
      <c r="N136" s="138">
        <f>IF(ISERROR(N134-SUM($L$135:N135)),0,N134-SUM($L$135:N135))</f>
        <v>0</v>
      </c>
      <c r="O136" s="138">
        <f>IF(ISERROR(O134-SUM($L$135:O135)),0,O134-SUM($L$135:O135))</f>
        <v>0</v>
      </c>
      <c r="P136" s="138">
        <f>IF(ISERROR(P134-SUM($L$135:P135)),0,P134-SUM($L$135:P135))</f>
        <v>0</v>
      </c>
      <c r="Q136" s="138">
        <f>IF(ISERROR(Q134-SUM($L$135:Q135)),0,Q134-SUM($L$135:Q135))</f>
        <v>0</v>
      </c>
      <c r="R136" s="138">
        <f>IF(ISERROR(R134-SUM($L$135:R135)),0,R134-SUM($L$135:R135))</f>
        <v>0</v>
      </c>
      <c r="S136" s="138">
        <f>IF(ISERROR(S134-SUM($L$135:S135)),0,S134-SUM($L$135:S135))</f>
        <v>0</v>
      </c>
      <c r="T136" s="138">
        <f>IF(ISERROR(T134-SUM($L$135:T135)),0,T134-SUM($L$135:T135))</f>
        <v>0</v>
      </c>
      <c r="U136" s="138">
        <f>IF(ISERROR(U134-SUM($L$135:U135)),0,U134-SUM($L$135:U135))</f>
        <v>0</v>
      </c>
      <c r="V136" s="138">
        <f>IF(ISERROR(V134-SUM($L$135:V135)),0,V134-SUM($L$135:V135))</f>
        <v>0</v>
      </c>
      <c r="W136" s="138">
        <f>IF(ISERROR(W134-SUM($L$135:W135)),0,W134-SUM($L$135:W135))</f>
        <v>0</v>
      </c>
      <c r="X136" s="138">
        <f>IF(ISERROR(X134-SUM($L$135:X135)),0,X134-SUM($L$135:X135))</f>
        <v>0</v>
      </c>
      <c r="Y136" s="57"/>
    </row>
    <row r="137" spans="2:25" x14ac:dyDescent="0.3">
      <c r="B137" s="57"/>
      <c r="C137" s="123" t="s">
        <v>207</v>
      </c>
      <c r="D137" s="57"/>
      <c r="E137" s="101" t="s">
        <v>61</v>
      </c>
      <c r="F137" s="57"/>
      <c r="G137" s="57"/>
      <c r="H137" s="57"/>
      <c r="I137" s="57"/>
      <c r="J137" s="57"/>
      <c r="K137" s="57"/>
      <c r="L137" s="138">
        <f>IF(ISERROR(L136*$H$131),0,(L136*$H$131))</f>
        <v>0</v>
      </c>
      <c r="M137" s="138">
        <f t="shared" ref="M137:X137" si="18">IF(ISERROR(M136*$H$131),0,(M136*$H$131))</f>
        <v>0</v>
      </c>
      <c r="N137" s="138">
        <f t="shared" si="18"/>
        <v>0</v>
      </c>
      <c r="O137" s="138">
        <f t="shared" si="18"/>
        <v>0</v>
      </c>
      <c r="P137" s="138">
        <f t="shared" si="18"/>
        <v>0</v>
      </c>
      <c r="Q137" s="138">
        <f t="shared" si="18"/>
        <v>0</v>
      </c>
      <c r="R137" s="138">
        <f t="shared" si="18"/>
        <v>0</v>
      </c>
      <c r="S137" s="138">
        <f t="shared" si="18"/>
        <v>0</v>
      </c>
      <c r="T137" s="138">
        <f t="shared" si="18"/>
        <v>0</v>
      </c>
      <c r="U137" s="138">
        <f t="shared" si="18"/>
        <v>0</v>
      </c>
      <c r="V137" s="138">
        <f t="shared" si="18"/>
        <v>0</v>
      </c>
      <c r="W137" s="138">
        <f t="shared" si="18"/>
        <v>0</v>
      </c>
      <c r="X137" s="138">
        <f t="shared" si="18"/>
        <v>0</v>
      </c>
      <c r="Y137" s="57"/>
    </row>
    <row r="138" spans="2:25" x14ac:dyDescent="0.3">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row>
    <row r="139" spans="2:25" x14ac:dyDescent="0.3">
      <c r="B139" s="57"/>
      <c r="C139" s="122" t="s">
        <v>205</v>
      </c>
      <c r="D139" s="57"/>
      <c r="E139" s="57"/>
      <c r="F139" s="57"/>
      <c r="G139" s="57"/>
      <c r="H139" s="57"/>
      <c r="I139" s="57"/>
      <c r="J139" s="57"/>
      <c r="K139" s="57"/>
      <c r="L139" s="57"/>
      <c r="M139" s="57"/>
      <c r="N139" s="57"/>
      <c r="O139" s="57"/>
      <c r="P139" s="57"/>
      <c r="Q139" s="57"/>
      <c r="R139" s="57"/>
      <c r="S139" s="57"/>
      <c r="T139" s="57"/>
      <c r="U139" s="57"/>
      <c r="V139" s="57"/>
      <c r="W139" s="57"/>
      <c r="X139" s="57"/>
      <c r="Y139" s="57"/>
    </row>
    <row r="140" spans="2:25" x14ac:dyDescent="0.3">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row>
    <row r="141" spans="2:25" x14ac:dyDescent="0.3">
      <c r="B141" s="57"/>
      <c r="C141" s="123" t="s">
        <v>206</v>
      </c>
      <c r="D141" s="57"/>
      <c r="E141" s="101" t="s">
        <v>61</v>
      </c>
      <c r="F141" s="57"/>
      <c r="G141" s="57"/>
      <c r="H141" s="57"/>
      <c r="I141" s="57"/>
      <c r="J141" s="57"/>
      <c r="K141" s="57"/>
      <c r="L141" s="119"/>
      <c r="M141" s="119"/>
      <c r="N141" s="119"/>
      <c r="O141" s="119"/>
      <c r="P141" s="119"/>
      <c r="Q141" s="119"/>
      <c r="R141" s="119"/>
      <c r="S141" s="119"/>
      <c r="T141" s="119"/>
      <c r="U141" s="119"/>
      <c r="V141" s="119"/>
      <c r="W141" s="119"/>
      <c r="X141" s="119"/>
      <c r="Y141" s="57"/>
    </row>
    <row r="142" spans="2:25" x14ac:dyDescent="0.3">
      <c r="B142" s="57"/>
      <c r="C142" s="123" t="s">
        <v>95</v>
      </c>
      <c r="D142" s="57"/>
      <c r="E142" s="101" t="s">
        <v>61</v>
      </c>
      <c r="F142" s="57"/>
      <c r="G142" s="57"/>
      <c r="H142" s="57"/>
      <c r="I142" s="57"/>
      <c r="J142" s="57"/>
      <c r="K142" s="57"/>
      <c r="L142" s="119"/>
      <c r="M142" s="119"/>
      <c r="N142" s="119"/>
      <c r="O142" s="119"/>
      <c r="P142" s="119"/>
      <c r="Q142" s="119"/>
      <c r="R142" s="119"/>
      <c r="S142" s="119"/>
      <c r="T142" s="119"/>
      <c r="U142" s="119"/>
      <c r="V142" s="119"/>
      <c r="W142" s="119"/>
      <c r="X142" s="119"/>
      <c r="Y142" s="57"/>
    </row>
    <row r="143" spans="2:25" x14ac:dyDescent="0.3">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row>
    <row r="144" spans="2:25" x14ac:dyDescent="0.3">
      <c r="E144" s="58"/>
      <c r="Y144" s="125"/>
    </row>
    <row r="145" spans="5:25" x14ac:dyDescent="0.3">
      <c r="E145" s="58"/>
      <c r="Y145" s="125"/>
    </row>
    <row r="146" spans="5:25" x14ac:dyDescent="0.3">
      <c r="E146" s="58"/>
      <c r="Y146" s="125"/>
    </row>
    <row r="147" spans="5:25" x14ac:dyDescent="0.3">
      <c r="E147" s="58"/>
      <c r="Y147" s="125"/>
    </row>
    <row r="148" spans="5:25" x14ac:dyDescent="0.3">
      <c r="E148" s="58"/>
      <c r="Y148" s="125"/>
    </row>
    <row r="149" spans="5:25" x14ac:dyDescent="0.3">
      <c r="E149" s="58"/>
      <c r="Y149" s="125"/>
    </row>
    <row r="150" spans="5:25" x14ac:dyDescent="0.3">
      <c r="E150" s="58"/>
      <c r="Y150" s="125"/>
    </row>
    <row r="151" spans="5:25" x14ac:dyDescent="0.3">
      <c r="E151" s="58"/>
      <c r="Y151" s="125"/>
    </row>
    <row r="152" spans="5:25" x14ac:dyDescent="0.3">
      <c r="E152" s="58"/>
      <c r="Y152" s="125"/>
    </row>
    <row r="153" spans="5:25" x14ac:dyDescent="0.3">
      <c r="E153" s="58"/>
      <c r="Y153" s="125"/>
    </row>
    <row r="154" spans="5:25" x14ac:dyDescent="0.3">
      <c r="E154" s="58"/>
      <c r="Y154" s="125"/>
    </row>
    <row r="155" spans="5:25" x14ac:dyDescent="0.3">
      <c r="E155" s="58"/>
      <c r="Y155" s="125"/>
    </row>
    <row r="156" spans="5:25" x14ac:dyDescent="0.3">
      <c r="E156" s="58"/>
      <c r="Y156" s="125"/>
    </row>
    <row r="157" spans="5:25" x14ac:dyDescent="0.3">
      <c r="E157" s="58"/>
      <c r="Y157" s="125"/>
    </row>
    <row r="158" spans="5:25" x14ac:dyDescent="0.3">
      <c r="E158" s="58"/>
      <c r="Y158" s="125"/>
    </row>
    <row r="159" spans="5:25" x14ac:dyDescent="0.3">
      <c r="E159" s="58"/>
      <c r="Y159" s="125"/>
    </row>
    <row r="160" spans="5:25" x14ac:dyDescent="0.3">
      <c r="E160" s="58"/>
    </row>
    <row r="161" spans="5:5" x14ac:dyDescent="0.3">
      <c r="E161" s="58"/>
    </row>
    <row r="162" spans="5:5" x14ac:dyDescent="0.3">
      <c r="E162" s="58"/>
    </row>
    <row r="163" spans="5:5" x14ac:dyDescent="0.3">
      <c r="E163" s="58"/>
    </row>
    <row r="164" spans="5:5" x14ac:dyDescent="0.3">
      <c r="E164" s="58"/>
    </row>
    <row r="165" spans="5:5" x14ac:dyDescent="0.3">
      <c r="E165" s="58"/>
    </row>
    <row r="166" spans="5:5" x14ac:dyDescent="0.3">
      <c r="E166" s="58"/>
    </row>
    <row r="167" spans="5:5" x14ac:dyDescent="0.3">
      <c r="E167" s="58"/>
    </row>
    <row r="168" spans="5:5" x14ac:dyDescent="0.3">
      <c r="E168" s="58"/>
    </row>
    <row r="169" spans="5:5" x14ac:dyDescent="0.3">
      <c r="E169" s="58"/>
    </row>
    <row r="170" spans="5:5" x14ac:dyDescent="0.3">
      <c r="E170" s="58"/>
    </row>
    <row r="171" spans="5:5" x14ac:dyDescent="0.3">
      <c r="E171" s="58"/>
    </row>
    <row r="172" spans="5:5" x14ac:dyDescent="0.3">
      <c r="E172" s="58"/>
    </row>
    <row r="173" spans="5:5" x14ac:dyDescent="0.3">
      <c r="E173" s="58"/>
    </row>
    <row r="174" spans="5:5" x14ac:dyDescent="0.3">
      <c r="E174" s="58"/>
    </row>
    <row r="175" spans="5:5" x14ac:dyDescent="0.3">
      <c r="E175" s="58"/>
    </row>
    <row r="176" spans="5:5" x14ac:dyDescent="0.3">
      <c r="E176" s="58"/>
    </row>
    <row r="177" spans="5:5" x14ac:dyDescent="0.3">
      <c r="E177" s="58"/>
    </row>
    <row r="178" spans="5:5" x14ac:dyDescent="0.3">
      <c r="E178" s="58"/>
    </row>
    <row r="179" spans="5:5" x14ac:dyDescent="0.3">
      <c r="E179" s="58"/>
    </row>
    <row r="180" spans="5:5" x14ac:dyDescent="0.3">
      <c r="E180" s="58"/>
    </row>
    <row r="181" spans="5:5" x14ac:dyDescent="0.3">
      <c r="E181" s="58"/>
    </row>
    <row r="182" spans="5:5" x14ac:dyDescent="0.3">
      <c r="E182" s="58"/>
    </row>
    <row r="183" spans="5:5" x14ac:dyDescent="0.3">
      <c r="E183" s="58"/>
    </row>
    <row r="184" spans="5:5" x14ac:dyDescent="0.3">
      <c r="E184" s="58"/>
    </row>
    <row r="185" spans="5:5" x14ac:dyDescent="0.3">
      <c r="E185" s="58"/>
    </row>
    <row r="186" spans="5:5" x14ac:dyDescent="0.3">
      <c r="E186" s="58"/>
    </row>
    <row r="187" spans="5:5" x14ac:dyDescent="0.3">
      <c r="E187" s="58"/>
    </row>
    <row r="188" spans="5:5" x14ac:dyDescent="0.3">
      <c r="E188" s="58"/>
    </row>
    <row r="189" spans="5:5" x14ac:dyDescent="0.3">
      <c r="E189" s="58"/>
    </row>
    <row r="190" spans="5:5" x14ac:dyDescent="0.3">
      <c r="E190" s="58"/>
    </row>
    <row r="191" spans="5:5" x14ac:dyDescent="0.3">
      <c r="E191" s="58"/>
    </row>
    <row r="192" spans="5:5" x14ac:dyDescent="0.3">
      <c r="E192" s="58"/>
    </row>
    <row r="193" spans="5:5" x14ac:dyDescent="0.3">
      <c r="E193" s="58"/>
    </row>
    <row r="194" spans="5:5" x14ac:dyDescent="0.3">
      <c r="E194" s="58"/>
    </row>
    <row r="195" spans="5:5" x14ac:dyDescent="0.3">
      <c r="E195" s="58"/>
    </row>
    <row r="196" spans="5:5" x14ac:dyDescent="0.3">
      <c r="E196" s="58"/>
    </row>
    <row r="197" spans="5:5" x14ac:dyDescent="0.3">
      <c r="E197" s="58"/>
    </row>
    <row r="198" spans="5:5" x14ac:dyDescent="0.3">
      <c r="E198" s="58"/>
    </row>
    <row r="199" spans="5:5" x14ac:dyDescent="0.3">
      <c r="E199" s="58"/>
    </row>
    <row r="200" spans="5:5" x14ac:dyDescent="0.3">
      <c r="E200" s="58"/>
    </row>
    <row r="201" spans="5:5" x14ac:dyDescent="0.3">
      <c r="E201" s="58"/>
    </row>
    <row r="202" spans="5:5" x14ac:dyDescent="0.3">
      <c r="E202" s="58"/>
    </row>
    <row r="203" spans="5:5" x14ac:dyDescent="0.3">
      <c r="E203" s="58"/>
    </row>
    <row r="204" spans="5:5" x14ac:dyDescent="0.3">
      <c r="E204" s="58"/>
    </row>
    <row r="205" spans="5:5" x14ac:dyDescent="0.3">
      <c r="E205" s="58"/>
    </row>
    <row r="206" spans="5:5" x14ac:dyDescent="0.3">
      <c r="E206" s="58"/>
    </row>
    <row r="207" spans="5:5" x14ac:dyDescent="0.3">
      <c r="E207" s="58"/>
    </row>
    <row r="208" spans="5:5" x14ac:dyDescent="0.3">
      <c r="E208" s="58"/>
    </row>
    <row r="209" spans="5:5" x14ac:dyDescent="0.3">
      <c r="E209" s="58"/>
    </row>
    <row r="210" spans="5:5" x14ac:dyDescent="0.3">
      <c r="E210" s="58"/>
    </row>
    <row r="211" spans="5:5" x14ac:dyDescent="0.3">
      <c r="E211" s="58"/>
    </row>
    <row r="212" spans="5:5" x14ac:dyDescent="0.3">
      <c r="E212" s="58"/>
    </row>
    <row r="213" spans="5:5" x14ac:dyDescent="0.3">
      <c r="E213" s="58"/>
    </row>
    <row r="214" spans="5:5" x14ac:dyDescent="0.3">
      <c r="E214" s="58"/>
    </row>
    <row r="215" spans="5:5" x14ac:dyDescent="0.3">
      <c r="E215" s="58"/>
    </row>
    <row r="216" spans="5:5" x14ac:dyDescent="0.3">
      <c r="E216" s="58"/>
    </row>
    <row r="217" spans="5:5" x14ac:dyDescent="0.3">
      <c r="E217" s="58"/>
    </row>
    <row r="218" spans="5:5" x14ac:dyDescent="0.3">
      <c r="E218" s="58"/>
    </row>
    <row r="219" spans="5:5" x14ac:dyDescent="0.3">
      <c r="E219" s="58"/>
    </row>
    <row r="220" spans="5:5" x14ac:dyDescent="0.3">
      <c r="E220" s="58"/>
    </row>
    <row r="221" spans="5:5" x14ac:dyDescent="0.3">
      <c r="E221" s="58"/>
    </row>
    <row r="222" spans="5:5" x14ac:dyDescent="0.3">
      <c r="E222" s="58"/>
    </row>
    <row r="223" spans="5:5" x14ac:dyDescent="0.3">
      <c r="E223" s="58"/>
    </row>
    <row r="224" spans="5:5" x14ac:dyDescent="0.3">
      <c r="E224" s="58"/>
    </row>
    <row r="225" spans="5:5" x14ac:dyDescent="0.3">
      <c r="E225" s="58"/>
    </row>
    <row r="226" spans="5:5" x14ac:dyDescent="0.3">
      <c r="E226" s="58"/>
    </row>
    <row r="227" spans="5:5" x14ac:dyDescent="0.3">
      <c r="E227" s="58"/>
    </row>
    <row r="228" spans="5:5" x14ac:dyDescent="0.3">
      <c r="E228" s="58"/>
    </row>
    <row r="229" spans="5:5" x14ac:dyDescent="0.3">
      <c r="E229" s="58"/>
    </row>
    <row r="230" spans="5:5" x14ac:dyDescent="0.3">
      <c r="E230" s="58"/>
    </row>
    <row r="231" spans="5:5" x14ac:dyDescent="0.3">
      <c r="E231" s="58"/>
    </row>
    <row r="232" spans="5:5" x14ac:dyDescent="0.3">
      <c r="E232" s="58"/>
    </row>
    <row r="233" spans="5:5" x14ac:dyDescent="0.3">
      <c r="E233" s="58"/>
    </row>
    <row r="234" spans="5:5" x14ac:dyDescent="0.3">
      <c r="E234" s="58"/>
    </row>
    <row r="235" spans="5:5" x14ac:dyDescent="0.3">
      <c r="E235" s="58"/>
    </row>
    <row r="236" spans="5:5" x14ac:dyDescent="0.3">
      <c r="E236" s="58"/>
    </row>
    <row r="237" spans="5:5" x14ac:dyDescent="0.3">
      <c r="E237" s="58"/>
    </row>
    <row r="238" spans="5:5" x14ac:dyDescent="0.3">
      <c r="E238" s="58"/>
    </row>
    <row r="239" spans="5:5" x14ac:dyDescent="0.3">
      <c r="E239" s="58"/>
    </row>
    <row r="240" spans="5:5" x14ac:dyDescent="0.3">
      <c r="E240" s="58"/>
    </row>
    <row r="241" spans="5:5" x14ac:dyDescent="0.3">
      <c r="E241" s="58"/>
    </row>
    <row r="242" spans="5:5" x14ac:dyDescent="0.3">
      <c r="E242" s="58"/>
    </row>
    <row r="243" spans="5:5" x14ac:dyDescent="0.3">
      <c r="E243" s="58"/>
    </row>
    <row r="244" spans="5:5" x14ac:dyDescent="0.3">
      <c r="E244" s="58"/>
    </row>
    <row r="245" spans="5:5" x14ac:dyDescent="0.3">
      <c r="E245" s="58"/>
    </row>
    <row r="246" spans="5:5" x14ac:dyDescent="0.3">
      <c r="E246" s="58"/>
    </row>
    <row r="247" spans="5:5" x14ac:dyDescent="0.3">
      <c r="E247" s="58"/>
    </row>
    <row r="248" spans="5:5" x14ac:dyDescent="0.3">
      <c r="E248" s="58"/>
    </row>
    <row r="249" spans="5:5" x14ac:dyDescent="0.3">
      <c r="E249" s="58"/>
    </row>
    <row r="250" spans="5:5" x14ac:dyDescent="0.3">
      <c r="E250" s="58"/>
    </row>
    <row r="251" spans="5:5" x14ac:dyDescent="0.3">
      <c r="E251" s="58"/>
    </row>
    <row r="252" spans="5:5" x14ac:dyDescent="0.3">
      <c r="E252" s="58"/>
    </row>
    <row r="253" spans="5:5" x14ac:dyDescent="0.3">
      <c r="E253" s="58"/>
    </row>
    <row r="254" spans="5:5" x14ac:dyDescent="0.3">
      <c r="E254" s="58"/>
    </row>
    <row r="255" spans="5:5" x14ac:dyDescent="0.3">
      <c r="E255" s="58"/>
    </row>
    <row r="256" spans="5:5" x14ac:dyDescent="0.3">
      <c r="E256" s="58"/>
    </row>
    <row r="257" spans="5:5" x14ac:dyDescent="0.3">
      <c r="E257" s="58"/>
    </row>
    <row r="258" spans="5:5" x14ac:dyDescent="0.3">
      <c r="E258" s="58"/>
    </row>
    <row r="259" spans="5:5" x14ac:dyDescent="0.3">
      <c r="E259" s="58"/>
    </row>
    <row r="260" spans="5:5" x14ac:dyDescent="0.3">
      <c r="E260" s="58"/>
    </row>
    <row r="261" spans="5:5" x14ac:dyDescent="0.3">
      <c r="E261" s="58"/>
    </row>
    <row r="262" spans="5:5" x14ac:dyDescent="0.3">
      <c r="E262" s="58"/>
    </row>
    <row r="263" spans="5:5" x14ac:dyDescent="0.3">
      <c r="E263" s="58"/>
    </row>
    <row r="264" spans="5:5" x14ac:dyDescent="0.3">
      <c r="E264" s="58"/>
    </row>
    <row r="265" spans="5:5" x14ac:dyDescent="0.3">
      <c r="E265" s="58"/>
    </row>
    <row r="266" spans="5:5" x14ac:dyDescent="0.3">
      <c r="E266" s="58"/>
    </row>
    <row r="267" spans="5:5" x14ac:dyDescent="0.3">
      <c r="E267" s="58"/>
    </row>
    <row r="268" spans="5:5" x14ac:dyDescent="0.3">
      <c r="E268" s="58"/>
    </row>
    <row r="269" spans="5:5" x14ac:dyDescent="0.3">
      <c r="E269" s="58"/>
    </row>
    <row r="270" spans="5:5" x14ac:dyDescent="0.3">
      <c r="E270" s="58"/>
    </row>
    <row r="271" spans="5:5" x14ac:dyDescent="0.3">
      <c r="E271" s="58"/>
    </row>
    <row r="272" spans="5:5" x14ac:dyDescent="0.3">
      <c r="E272" s="58"/>
    </row>
    <row r="273" spans="5:5" x14ac:dyDescent="0.3">
      <c r="E273" s="58"/>
    </row>
    <row r="274" spans="5:5" x14ac:dyDescent="0.3">
      <c r="E274" s="58"/>
    </row>
    <row r="275" spans="5:5" x14ac:dyDescent="0.3">
      <c r="E275" s="58"/>
    </row>
    <row r="276" spans="5:5" x14ac:dyDescent="0.3">
      <c r="E276" s="58"/>
    </row>
    <row r="277" spans="5:5" x14ac:dyDescent="0.3">
      <c r="E277" s="58"/>
    </row>
    <row r="278" spans="5:5" x14ac:dyDescent="0.3">
      <c r="E278" s="58"/>
    </row>
    <row r="279" spans="5:5" x14ac:dyDescent="0.3">
      <c r="E279" s="58"/>
    </row>
    <row r="280" spans="5:5" x14ac:dyDescent="0.3">
      <c r="E280" s="58"/>
    </row>
    <row r="281" spans="5:5" x14ac:dyDescent="0.3">
      <c r="E281" s="58"/>
    </row>
    <row r="282" spans="5:5" x14ac:dyDescent="0.3">
      <c r="E282" s="58"/>
    </row>
    <row r="283" spans="5:5" x14ac:dyDescent="0.3">
      <c r="E283" s="58"/>
    </row>
    <row r="284" spans="5:5" x14ac:dyDescent="0.3">
      <c r="E284" s="58"/>
    </row>
    <row r="285" spans="5:5" x14ac:dyDescent="0.3">
      <c r="E285" s="58"/>
    </row>
    <row r="286" spans="5:5" x14ac:dyDescent="0.3">
      <c r="E286" s="58"/>
    </row>
    <row r="287" spans="5:5" x14ac:dyDescent="0.3">
      <c r="E287" s="58"/>
    </row>
    <row r="288" spans="5:5" x14ac:dyDescent="0.3">
      <c r="E288" s="58"/>
    </row>
    <row r="289" spans="5:5" x14ac:dyDescent="0.3">
      <c r="E289" s="58"/>
    </row>
    <row r="290" spans="5:5" x14ac:dyDescent="0.3">
      <c r="E290" s="58"/>
    </row>
    <row r="291" spans="5:5" x14ac:dyDescent="0.3">
      <c r="E291" s="58"/>
    </row>
    <row r="292" spans="5:5" x14ac:dyDescent="0.3">
      <c r="E292" s="58"/>
    </row>
    <row r="293" spans="5:5" x14ac:dyDescent="0.3">
      <c r="E293" s="58"/>
    </row>
    <row r="294" spans="5:5" x14ac:dyDescent="0.3">
      <c r="E294" s="58"/>
    </row>
    <row r="295" spans="5:5" x14ac:dyDescent="0.3">
      <c r="E295" s="58"/>
    </row>
    <row r="296" spans="5:5" x14ac:dyDescent="0.3">
      <c r="E296" s="58"/>
    </row>
    <row r="297" spans="5:5" x14ac:dyDescent="0.3">
      <c r="E297" s="58"/>
    </row>
    <row r="298" spans="5:5" x14ac:dyDescent="0.3">
      <c r="E298" s="58"/>
    </row>
    <row r="299" spans="5:5" x14ac:dyDescent="0.3">
      <c r="E299" s="58"/>
    </row>
    <row r="300" spans="5:5" x14ac:dyDescent="0.3">
      <c r="E300" s="58"/>
    </row>
    <row r="301" spans="5:5" x14ac:dyDescent="0.3">
      <c r="E301" s="58"/>
    </row>
    <row r="302" spans="5:5" x14ac:dyDescent="0.3">
      <c r="E302" s="58"/>
    </row>
    <row r="303" spans="5:5" x14ac:dyDescent="0.3">
      <c r="E303" s="58"/>
    </row>
    <row r="304" spans="5:5" x14ac:dyDescent="0.3">
      <c r="E304" s="58"/>
    </row>
    <row r="305" spans="5:5" x14ac:dyDescent="0.3">
      <c r="E305" s="58"/>
    </row>
    <row r="306" spans="5:5" x14ac:dyDescent="0.3">
      <c r="E306" s="58"/>
    </row>
    <row r="307" spans="5:5" x14ac:dyDescent="0.3">
      <c r="E307" s="58"/>
    </row>
    <row r="308" spans="5:5" x14ac:dyDescent="0.3">
      <c r="E308" s="58"/>
    </row>
    <row r="309" spans="5:5" x14ac:dyDescent="0.3">
      <c r="E309" s="58"/>
    </row>
    <row r="310" spans="5:5" x14ac:dyDescent="0.3">
      <c r="E310" s="58"/>
    </row>
    <row r="311" spans="5:5" x14ac:dyDescent="0.3">
      <c r="E311" s="58"/>
    </row>
    <row r="312" spans="5:5" x14ac:dyDescent="0.3">
      <c r="E312" s="58"/>
    </row>
    <row r="313" spans="5:5" x14ac:dyDescent="0.3">
      <c r="E313" s="58"/>
    </row>
    <row r="314" spans="5:5" x14ac:dyDescent="0.3">
      <c r="E314" s="58"/>
    </row>
    <row r="315" spans="5:5" x14ac:dyDescent="0.3">
      <c r="E315" s="58"/>
    </row>
    <row r="316" spans="5:5" x14ac:dyDescent="0.3">
      <c r="E316" s="58"/>
    </row>
    <row r="317" spans="5:5" x14ac:dyDescent="0.3">
      <c r="E317" s="58"/>
    </row>
    <row r="318" spans="5:5" x14ac:dyDescent="0.3">
      <c r="E318" s="58"/>
    </row>
    <row r="319" spans="5:5" x14ac:dyDescent="0.3">
      <c r="E319" s="58"/>
    </row>
    <row r="320" spans="5:5" x14ac:dyDescent="0.3">
      <c r="E320" s="58"/>
    </row>
    <row r="321" spans="5:5" x14ac:dyDescent="0.3">
      <c r="E321" s="58"/>
    </row>
    <row r="322" spans="5:5" x14ac:dyDescent="0.3">
      <c r="E322" s="58"/>
    </row>
    <row r="323" spans="5:5" x14ac:dyDescent="0.3">
      <c r="E323" s="58"/>
    </row>
    <row r="324" spans="5:5" x14ac:dyDescent="0.3">
      <c r="E324" s="58"/>
    </row>
    <row r="325" spans="5:5" x14ac:dyDescent="0.3">
      <c r="E325" s="58"/>
    </row>
    <row r="326" spans="5:5" x14ac:dyDescent="0.3">
      <c r="E326" s="58"/>
    </row>
    <row r="327" spans="5:5" x14ac:dyDescent="0.3">
      <c r="E327" s="58"/>
    </row>
    <row r="328" spans="5:5" x14ac:dyDescent="0.3">
      <c r="E328" s="58"/>
    </row>
    <row r="329" spans="5:5" x14ac:dyDescent="0.3">
      <c r="E329" s="58"/>
    </row>
    <row r="330" spans="5:5" x14ac:dyDescent="0.3">
      <c r="E330" s="58"/>
    </row>
    <row r="331" spans="5:5" x14ac:dyDescent="0.3">
      <c r="E331" s="58"/>
    </row>
    <row r="332" spans="5:5" x14ac:dyDescent="0.3">
      <c r="E332" s="58"/>
    </row>
    <row r="333" spans="5:5" x14ac:dyDescent="0.3">
      <c r="E333" s="58"/>
    </row>
    <row r="334" spans="5:5" x14ac:dyDescent="0.3">
      <c r="E334" s="58"/>
    </row>
    <row r="335" spans="5:5" x14ac:dyDescent="0.3">
      <c r="E335" s="58"/>
    </row>
    <row r="336" spans="5:5" x14ac:dyDescent="0.3">
      <c r="E336" s="58"/>
    </row>
    <row r="337" spans="5:5" x14ac:dyDescent="0.3">
      <c r="E337" s="58"/>
    </row>
    <row r="338" spans="5:5" x14ac:dyDescent="0.3">
      <c r="E338" s="58"/>
    </row>
    <row r="339" spans="5:5" x14ac:dyDescent="0.3">
      <c r="E339" s="58"/>
    </row>
    <row r="340" spans="5:5" x14ac:dyDescent="0.3">
      <c r="E340" s="58"/>
    </row>
    <row r="341" spans="5:5" x14ac:dyDescent="0.3">
      <c r="E341" s="58"/>
    </row>
    <row r="342" spans="5:5" x14ac:dyDescent="0.3">
      <c r="E342" s="58"/>
    </row>
    <row r="343" spans="5:5" x14ac:dyDescent="0.3">
      <c r="E343" s="58"/>
    </row>
    <row r="344" spans="5:5" x14ac:dyDescent="0.3">
      <c r="E344" s="58"/>
    </row>
    <row r="345" spans="5:5" x14ac:dyDescent="0.3">
      <c r="E345" s="58"/>
    </row>
    <row r="346" spans="5:5" x14ac:dyDescent="0.3">
      <c r="E346" s="58"/>
    </row>
    <row r="347" spans="5:5" x14ac:dyDescent="0.3">
      <c r="E347" s="58"/>
    </row>
    <row r="348" spans="5:5" x14ac:dyDescent="0.3">
      <c r="E348" s="58"/>
    </row>
    <row r="349" spans="5:5" x14ac:dyDescent="0.3">
      <c r="E349" s="58"/>
    </row>
    <row r="350" spans="5:5" x14ac:dyDescent="0.3">
      <c r="E350" s="58"/>
    </row>
    <row r="351" spans="5:5" x14ac:dyDescent="0.3">
      <c r="E351" s="58"/>
    </row>
    <row r="352" spans="5:5" x14ac:dyDescent="0.3">
      <c r="E352" s="58"/>
    </row>
    <row r="353" spans="5:5" x14ac:dyDescent="0.3">
      <c r="E353" s="58"/>
    </row>
    <row r="354" spans="5:5" x14ac:dyDescent="0.3">
      <c r="E354" s="58"/>
    </row>
    <row r="355" spans="5:5" x14ac:dyDescent="0.3">
      <c r="E355" s="58"/>
    </row>
    <row r="356" spans="5:5" x14ac:dyDescent="0.3">
      <c r="E356" s="58"/>
    </row>
    <row r="357" spans="5:5" x14ac:dyDescent="0.3">
      <c r="E357" s="58"/>
    </row>
    <row r="358" spans="5:5" x14ac:dyDescent="0.3">
      <c r="E358" s="58"/>
    </row>
    <row r="359" spans="5:5" x14ac:dyDescent="0.3">
      <c r="E359" s="58"/>
    </row>
    <row r="360" spans="5:5" x14ac:dyDescent="0.3">
      <c r="E360" s="58"/>
    </row>
    <row r="361" spans="5:5" x14ac:dyDescent="0.3">
      <c r="E361" s="58"/>
    </row>
    <row r="362" spans="5:5" x14ac:dyDescent="0.3">
      <c r="E362" s="58"/>
    </row>
    <row r="363" spans="5:5" x14ac:dyDescent="0.3">
      <c r="E363" s="58"/>
    </row>
    <row r="364" spans="5:5" x14ac:dyDescent="0.3">
      <c r="E364" s="58"/>
    </row>
    <row r="365" spans="5:5" x14ac:dyDescent="0.3">
      <c r="E365" s="58"/>
    </row>
    <row r="366" spans="5:5" x14ac:dyDescent="0.3">
      <c r="E366" s="58"/>
    </row>
    <row r="367" spans="5:5" x14ac:dyDescent="0.3">
      <c r="E367" s="58"/>
    </row>
    <row r="368" spans="5:5" x14ac:dyDescent="0.3">
      <c r="E368" s="58"/>
    </row>
    <row r="369" spans="5:5" x14ac:dyDescent="0.3">
      <c r="E369" s="58"/>
    </row>
    <row r="370" spans="5:5" x14ac:dyDescent="0.3">
      <c r="E370" s="58"/>
    </row>
    <row r="371" spans="5:5" x14ac:dyDescent="0.3">
      <c r="E371" s="58"/>
    </row>
    <row r="372" spans="5:5" x14ac:dyDescent="0.3">
      <c r="E372" s="58"/>
    </row>
    <row r="373" spans="5:5" x14ac:dyDescent="0.3">
      <c r="E373" s="58"/>
    </row>
    <row r="374" spans="5:5" x14ac:dyDescent="0.3">
      <c r="E374" s="58"/>
    </row>
    <row r="375" spans="5:5" x14ac:dyDescent="0.3">
      <c r="E375" s="58"/>
    </row>
    <row r="376" spans="5:5" x14ac:dyDescent="0.3">
      <c r="E376" s="58"/>
    </row>
    <row r="377" spans="5:5" x14ac:dyDescent="0.3">
      <c r="E377" s="58"/>
    </row>
    <row r="378" spans="5:5" x14ac:dyDescent="0.3">
      <c r="E378" s="58"/>
    </row>
    <row r="379" spans="5:5" x14ac:dyDescent="0.3">
      <c r="E379" s="58"/>
    </row>
    <row r="380" spans="5:5" x14ac:dyDescent="0.3">
      <c r="E380" s="58"/>
    </row>
    <row r="381" spans="5:5" x14ac:dyDescent="0.3">
      <c r="E381" s="58"/>
    </row>
    <row r="382" spans="5:5" x14ac:dyDescent="0.3">
      <c r="E382" s="58"/>
    </row>
  </sheetData>
  <sheetProtection algorithmName="SHA-512" hashValue="3FKD8CdrE0Adp1aItJOhvNhzsvrXnpjhfQoZ8YV5+r5XBd3JdFhzh9vAZ7lVfXnWWDC/n7B8HaQWEgSuwUA76w==" saltValue="q4ZnQM7of4giFU763pHpkw==" spinCount="100000" sheet="1" objects="1" scenarios="1"/>
  <dataConsolidate/>
  <mergeCells count="12">
    <mergeCell ref="C5:I6"/>
    <mergeCell ref="C123:I123"/>
    <mergeCell ref="L74:X74"/>
    <mergeCell ref="L85:X85"/>
    <mergeCell ref="C72:I72"/>
    <mergeCell ref="C10:K10"/>
    <mergeCell ref="C13:K13"/>
    <mergeCell ref="E20:K20"/>
    <mergeCell ref="E22:K22"/>
    <mergeCell ref="C41:I41"/>
    <mergeCell ref="C48:I48"/>
    <mergeCell ref="C39:I39"/>
  </mergeCells>
  <conditionalFormatting sqref="M42:X42 L42:L44">
    <cfRule type="cellIs" dxfId="8" priority="2" operator="equal">
      <formula>"Implementare"</formula>
    </cfRule>
  </conditionalFormatting>
  <dataValidations disablePrompts="1" count="1">
    <dataValidation type="list" allowBlank="1" showInputMessage="1" showErrorMessage="1" sqref="E24" xr:uid="{00000000-0002-0000-0100-000000000000}">
      <formula1>$G$24:$G$25</formula1>
    </dataValidation>
  </dataValidations>
  <pageMargins left="0.31496062992125984" right="0.31496062992125984" top="0.35433070866141736" bottom="0.35433070866141736" header="0.31496062992125984" footer="0.31496062992125984"/>
  <pageSetup scale="4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49FF6-367D-4F5F-BAEA-789F8EE01CE8}">
  <dimension ref="B2:K199"/>
  <sheetViews>
    <sheetView workbookViewId="0">
      <selection activeCell="H135" sqref="H135"/>
    </sheetView>
  </sheetViews>
  <sheetFormatPr defaultColWidth="8.85546875" defaultRowHeight="15" x14ac:dyDescent="0.25"/>
  <cols>
    <col min="1" max="1" width="8.85546875" style="220"/>
    <col min="2" max="2" width="7" style="220" customWidth="1"/>
    <col min="3" max="3" width="53.140625" style="220" customWidth="1"/>
    <col min="4" max="4" width="4.85546875" style="220" customWidth="1"/>
    <col min="5" max="5" width="8.85546875" style="220"/>
    <col min="6" max="6" width="3.7109375" style="220" customWidth="1"/>
    <col min="7" max="7" width="19.7109375" style="220" customWidth="1"/>
    <col min="8" max="8" width="18.42578125" style="220" customWidth="1"/>
    <col min="9" max="9" width="6.5703125" style="220" customWidth="1"/>
    <col min="10" max="10" width="8.85546875" style="220"/>
    <col min="11" max="11" width="10.140625" style="220" bestFit="1" customWidth="1"/>
    <col min="12" max="12" width="8.85546875" style="220"/>
    <col min="13" max="13" width="13" style="220" customWidth="1"/>
    <col min="14" max="16384" width="8.85546875" style="220"/>
  </cols>
  <sheetData>
    <row r="2" spans="2:9" x14ac:dyDescent="0.25">
      <c r="B2" s="219"/>
      <c r="C2" s="219"/>
      <c r="D2" s="219"/>
      <c r="E2" s="219"/>
      <c r="F2" s="219"/>
      <c r="G2" s="219"/>
      <c r="H2" s="219"/>
      <c r="I2" s="219"/>
    </row>
    <row r="3" spans="2:9" ht="15.75" x14ac:dyDescent="0.25">
      <c r="B3" s="219"/>
      <c r="C3" s="85" t="s">
        <v>251</v>
      </c>
      <c r="D3" s="173"/>
      <c r="E3" s="172"/>
      <c r="F3" s="172"/>
      <c r="G3" s="173"/>
      <c r="H3" s="173"/>
      <c r="I3" s="219"/>
    </row>
    <row r="4" spans="2:9" ht="16.5" x14ac:dyDescent="0.3">
      <c r="B4" s="219"/>
      <c r="C4" s="57"/>
      <c r="D4" s="57"/>
      <c r="E4" s="78"/>
      <c r="F4" s="78"/>
      <c r="G4" s="57"/>
      <c r="H4" s="57"/>
      <c r="I4" s="219"/>
    </row>
    <row r="5" spans="2:9" ht="16.5" x14ac:dyDescent="0.3">
      <c r="B5" s="219"/>
      <c r="C5" s="221" t="s">
        <v>252</v>
      </c>
      <c r="D5" s="57"/>
      <c r="E5" s="78"/>
      <c r="F5" s="78"/>
      <c r="G5" s="78"/>
      <c r="H5" s="78"/>
      <c r="I5" s="219"/>
    </row>
    <row r="6" spans="2:9" ht="16.5" x14ac:dyDescent="0.3">
      <c r="B6" s="219"/>
      <c r="C6" s="221"/>
      <c r="D6" s="57"/>
      <c r="E6" s="78"/>
      <c r="F6" s="78"/>
      <c r="G6" s="57"/>
      <c r="H6" s="57"/>
      <c r="I6" s="219"/>
    </row>
    <row r="7" spans="2:9" ht="16.5" x14ac:dyDescent="0.3">
      <c r="B7" s="219"/>
      <c r="C7" s="98" t="s">
        <v>253</v>
      </c>
      <c r="D7" s="57"/>
      <c r="E7" s="83"/>
      <c r="F7" s="83"/>
      <c r="G7" s="105" t="s">
        <v>175</v>
      </c>
      <c r="H7" s="105" t="s">
        <v>176</v>
      </c>
      <c r="I7" s="219"/>
    </row>
    <row r="8" spans="2:9" ht="16.5" x14ac:dyDescent="0.3">
      <c r="B8" s="219"/>
      <c r="C8" s="67"/>
      <c r="D8" s="57"/>
      <c r="E8" s="78"/>
      <c r="F8" s="78"/>
      <c r="G8" s="57"/>
      <c r="H8" s="57"/>
      <c r="I8" s="219"/>
    </row>
    <row r="9" spans="2:9" ht="16.5" x14ac:dyDescent="0.3">
      <c r="B9" s="219"/>
      <c r="C9" s="222" t="s">
        <v>254</v>
      </c>
      <c r="D9" s="57"/>
      <c r="E9" s="78"/>
      <c r="F9" s="78"/>
      <c r="G9" s="223"/>
      <c r="H9" s="223"/>
      <c r="I9" s="219"/>
    </row>
    <row r="10" spans="2:9" ht="16.5" x14ac:dyDescent="0.3">
      <c r="B10" s="219"/>
      <c r="C10" s="224" t="s">
        <v>255</v>
      </c>
      <c r="D10" s="57"/>
      <c r="E10" s="78"/>
      <c r="F10" s="78"/>
      <c r="G10" s="225"/>
      <c r="H10" s="225"/>
      <c r="I10" s="219"/>
    </row>
    <row r="11" spans="2:9" ht="16.5" x14ac:dyDescent="0.3">
      <c r="B11" s="219"/>
      <c r="C11" s="226" t="s">
        <v>256</v>
      </c>
      <c r="D11" s="57"/>
      <c r="E11" s="78" t="s">
        <v>47</v>
      </c>
      <c r="F11" s="78"/>
      <c r="G11" s="227"/>
      <c r="H11" s="227"/>
      <c r="I11" s="219"/>
    </row>
    <row r="12" spans="2:9" ht="16.5" x14ac:dyDescent="0.3">
      <c r="B12" s="219"/>
      <c r="C12" s="226" t="s">
        <v>257</v>
      </c>
      <c r="D12" s="57"/>
      <c r="E12" s="78" t="s">
        <v>47</v>
      </c>
      <c r="F12" s="78"/>
      <c r="G12" s="227"/>
      <c r="H12" s="227"/>
      <c r="I12" s="219"/>
    </row>
    <row r="13" spans="2:9" ht="38.25" x14ac:dyDescent="0.3">
      <c r="B13" s="219"/>
      <c r="C13" s="226" t="s">
        <v>258</v>
      </c>
      <c r="D13" s="57"/>
      <c r="E13" s="78" t="s">
        <v>47</v>
      </c>
      <c r="F13" s="78"/>
      <c r="G13" s="227"/>
      <c r="H13" s="227"/>
      <c r="I13" s="219"/>
    </row>
    <row r="14" spans="2:9" ht="16.5" x14ac:dyDescent="0.3">
      <c r="B14" s="219"/>
      <c r="C14" s="226" t="s">
        <v>259</v>
      </c>
      <c r="D14" s="57"/>
      <c r="E14" s="78" t="s">
        <v>47</v>
      </c>
      <c r="F14" s="78"/>
      <c r="G14" s="227"/>
      <c r="H14" s="227"/>
      <c r="I14" s="219"/>
    </row>
    <row r="15" spans="2:9" ht="25.5" x14ac:dyDescent="0.3">
      <c r="B15" s="219"/>
      <c r="C15" s="226" t="s">
        <v>260</v>
      </c>
      <c r="D15" s="57"/>
      <c r="E15" s="78" t="s">
        <v>47</v>
      </c>
      <c r="F15" s="78"/>
      <c r="G15" s="227"/>
      <c r="H15" s="227"/>
      <c r="I15" s="219"/>
    </row>
    <row r="16" spans="2:9" ht="16.5" x14ac:dyDescent="0.3">
      <c r="B16" s="219"/>
      <c r="C16" s="226" t="s">
        <v>261</v>
      </c>
      <c r="D16" s="57"/>
      <c r="E16" s="78" t="s">
        <v>47</v>
      </c>
      <c r="F16" s="78"/>
      <c r="G16" s="227"/>
      <c r="H16" s="227"/>
      <c r="I16" s="219"/>
    </row>
    <row r="17" spans="2:9" ht="16.5" x14ac:dyDescent="0.3">
      <c r="B17" s="219"/>
      <c r="C17" s="228" t="s">
        <v>5</v>
      </c>
      <c r="D17" s="57"/>
      <c r="E17" s="78"/>
      <c r="F17" s="78"/>
      <c r="G17" s="229">
        <f>SUM(G11:G16)</f>
        <v>0</v>
      </c>
      <c r="H17" s="229">
        <f>SUM(H11:H16)</f>
        <v>0</v>
      </c>
      <c r="I17" s="219"/>
    </row>
    <row r="18" spans="2:9" ht="16.5" x14ac:dyDescent="0.3">
      <c r="B18" s="219"/>
      <c r="C18" s="224" t="s">
        <v>262</v>
      </c>
      <c r="D18" s="57"/>
      <c r="E18" s="78"/>
      <c r="F18" s="78"/>
      <c r="G18" s="230"/>
      <c r="H18" s="230"/>
      <c r="I18" s="219"/>
    </row>
    <row r="19" spans="2:9" ht="16.5" x14ac:dyDescent="0.3">
      <c r="B19" s="219"/>
      <c r="C19" s="226" t="s">
        <v>263</v>
      </c>
      <c r="D19" s="57"/>
      <c r="E19" s="78" t="s">
        <v>47</v>
      </c>
      <c r="F19" s="78"/>
      <c r="G19" s="231"/>
      <c r="H19" s="231"/>
      <c r="I19" s="219"/>
    </row>
    <row r="20" spans="2:9" ht="16.5" x14ac:dyDescent="0.3">
      <c r="B20" s="219"/>
      <c r="C20" s="226" t="s">
        <v>264</v>
      </c>
      <c r="D20" s="57"/>
      <c r="E20" s="78" t="s">
        <v>47</v>
      </c>
      <c r="F20" s="78"/>
      <c r="G20" s="231"/>
      <c r="H20" s="231"/>
      <c r="I20" s="219"/>
    </row>
    <row r="21" spans="2:9" ht="16.5" x14ac:dyDescent="0.3">
      <c r="B21" s="219"/>
      <c r="C21" s="226" t="s">
        <v>265</v>
      </c>
      <c r="D21" s="57"/>
      <c r="E21" s="78" t="s">
        <v>47</v>
      </c>
      <c r="F21" s="78"/>
      <c r="G21" s="231"/>
      <c r="H21" s="231"/>
      <c r="I21" s="219"/>
    </row>
    <row r="22" spans="2:9" ht="16.5" x14ac:dyDescent="0.3">
      <c r="B22" s="219"/>
      <c r="C22" s="226" t="s">
        <v>266</v>
      </c>
      <c r="D22" s="57"/>
      <c r="E22" s="78" t="s">
        <v>47</v>
      </c>
      <c r="F22" s="78"/>
      <c r="G22" s="231"/>
      <c r="H22" s="231"/>
      <c r="I22" s="219"/>
    </row>
    <row r="23" spans="2:9" ht="16.5" x14ac:dyDescent="0.3">
      <c r="B23" s="219"/>
      <c r="C23" s="226" t="s">
        <v>267</v>
      </c>
      <c r="D23" s="57"/>
      <c r="E23" s="78" t="s">
        <v>47</v>
      </c>
      <c r="F23" s="78"/>
      <c r="G23" s="231"/>
      <c r="H23" s="231"/>
      <c r="I23" s="219"/>
    </row>
    <row r="24" spans="2:9" ht="16.5" x14ac:dyDescent="0.3">
      <c r="B24" s="219"/>
      <c r="C24" s="226" t="s">
        <v>268</v>
      </c>
      <c r="D24" s="57"/>
      <c r="E24" s="78" t="s">
        <v>47</v>
      </c>
      <c r="F24" s="78"/>
      <c r="G24" s="231"/>
      <c r="H24" s="231"/>
      <c r="I24" s="219"/>
    </row>
    <row r="25" spans="2:9" ht="25.5" x14ac:dyDescent="0.3">
      <c r="B25" s="219"/>
      <c r="C25" s="226" t="s">
        <v>269</v>
      </c>
      <c r="D25" s="57"/>
      <c r="E25" s="78" t="s">
        <v>47</v>
      </c>
      <c r="F25" s="78"/>
      <c r="G25" s="231"/>
      <c r="H25" s="231"/>
      <c r="I25" s="219"/>
    </row>
    <row r="26" spans="2:9" ht="16.5" x14ac:dyDescent="0.3">
      <c r="B26" s="219"/>
      <c r="C26" s="226" t="s">
        <v>270</v>
      </c>
      <c r="D26" s="57"/>
      <c r="E26" s="78" t="s">
        <v>47</v>
      </c>
      <c r="F26" s="78"/>
      <c r="G26" s="231"/>
      <c r="H26" s="231"/>
      <c r="I26" s="219"/>
    </row>
    <row r="27" spans="2:9" ht="16.5" x14ac:dyDescent="0.3">
      <c r="B27" s="219"/>
      <c r="C27" s="226" t="s">
        <v>271</v>
      </c>
      <c r="D27" s="57"/>
      <c r="E27" s="78" t="s">
        <v>47</v>
      </c>
      <c r="F27" s="78"/>
      <c r="G27" s="231"/>
      <c r="H27" s="231"/>
      <c r="I27" s="219"/>
    </row>
    <row r="28" spans="2:9" ht="16.5" x14ac:dyDescent="0.3">
      <c r="B28" s="219"/>
      <c r="C28" s="228" t="s">
        <v>5</v>
      </c>
      <c r="D28" s="57"/>
      <c r="E28" s="78"/>
      <c r="F28" s="78"/>
      <c r="G28" s="229">
        <f>SUM(G19:G27)</f>
        <v>0</v>
      </c>
      <c r="H28" s="229">
        <f>SUM(H19:H27)</f>
        <v>0</v>
      </c>
      <c r="I28" s="219"/>
    </row>
    <row r="29" spans="2:9" ht="16.5" x14ac:dyDescent="0.3">
      <c r="B29" s="219"/>
      <c r="C29" s="232" t="s">
        <v>272</v>
      </c>
      <c r="D29" s="57"/>
      <c r="E29" s="78"/>
      <c r="F29" s="78"/>
      <c r="G29" s="230"/>
      <c r="H29" s="230"/>
      <c r="I29" s="219"/>
    </row>
    <row r="30" spans="2:9" ht="16.5" x14ac:dyDescent="0.3">
      <c r="B30" s="219"/>
      <c r="C30" s="226" t="s">
        <v>273</v>
      </c>
      <c r="D30" s="57"/>
      <c r="E30" s="78" t="s">
        <v>47</v>
      </c>
      <c r="F30" s="78"/>
      <c r="G30" s="231"/>
      <c r="H30" s="231"/>
      <c r="I30" s="219"/>
    </row>
    <row r="31" spans="2:9" ht="16.5" x14ac:dyDescent="0.3">
      <c r="B31" s="219"/>
      <c r="C31" s="226" t="s">
        <v>274</v>
      </c>
      <c r="D31" s="57"/>
      <c r="E31" s="78" t="s">
        <v>47</v>
      </c>
      <c r="F31" s="78"/>
      <c r="G31" s="231"/>
      <c r="H31" s="231"/>
      <c r="I31" s="219"/>
    </row>
    <row r="32" spans="2:9" ht="25.5" x14ac:dyDescent="0.3">
      <c r="B32" s="219"/>
      <c r="C32" s="226" t="s">
        <v>275</v>
      </c>
      <c r="D32" s="57"/>
      <c r="E32" s="78" t="s">
        <v>47</v>
      </c>
      <c r="F32" s="78"/>
      <c r="G32" s="231"/>
      <c r="H32" s="231"/>
      <c r="I32" s="219"/>
    </row>
    <row r="33" spans="2:9" ht="25.5" x14ac:dyDescent="0.3">
      <c r="B33" s="219"/>
      <c r="C33" s="226" t="s">
        <v>276</v>
      </c>
      <c r="D33" s="57"/>
      <c r="E33" s="78" t="s">
        <v>47</v>
      </c>
      <c r="F33" s="78"/>
      <c r="G33" s="231"/>
      <c r="H33" s="231"/>
      <c r="I33" s="219"/>
    </row>
    <row r="34" spans="2:9" ht="16.5" x14ac:dyDescent="0.3">
      <c r="B34" s="219"/>
      <c r="C34" s="226" t="s">
        <v>277</v>
      </c>
      <c r="D34" s="57"/>
      <c r="E34" s="78" t="s">
        <v>47</v>
      </c>
      <c r="F34" s="78"/>
      <c r="G34" s="231"/>
      <c r="H34" s="231"/>
      <c r="I34" s="219"/>
    </row>
    <row r="35" spans="2:9" ht="16.5" x14ac:dyDescent="0.3">
      <c r="B35" s="219"/>
      <c r="C35" s="226" t="s">
        <v>278</v>
      </c>
      <c r="D35" s="57"/>
      <c r="E35" s="78" t="s">
        <v>47</v>
      </c>
      <c r="F35" s="78"/>
      <c r="G35" s="227"/>
      <c r="H35" s="227"/>
      <c r="I35" s="219"/>
    </row>
    <row r="36" spans="2:9" ht="16.5" x14ac:dyDescent="0.3">
      <c r="B36" s="219"/>
      <c r="C36" s="228" t="s">
        <v>5</v>
      </c>
      <c r="D36" s="57"/>
      <c r="E36" s="78"/>
      <c r="F36" s="78"/>
      <c r="G36" s="233">
        <f>SUM(G30:G35)</f>
        <v>0</v>
      </c>
      <c r="H36" s="233">
        <f>SUM(H30:H35)</f>
        <v>0</v>
      </c>
      <c r="I36" s="219"/>
    </row>
    <row r="37" spans="2:9" ht="16.5" x14ac:dyDescent="0.3">
      <c r="B37" s="219"/>
      <c r="C37" s="234" t="s">
        <v>279</v>
      </c>
      <c r="D37" s="57"/>
      <c r="E37" s="78"/>
      <c r="F37" s="78"/>
      <c r="G37" s="235">
        <f>G17+G28+G36</f>
        <v>0</v>
      </c>
      <c r="H37" s="235">
        <f>H17+H28+H36</f>
        <v>0</v>
      </c>
      <c r="I37" s="219"/>
    </row>
    <row r="38" spans="2:9" ht="16.5" x14ac:dyDescent="0.3">
      <c r="B38" s="219"/>
      <c r="C38" s="236" t="s">
        <v>280</v>
      </c>
      <c r="D38" s="57"/>
      <c r="E38" s="78"/>
      <c r="F38" s="78"/>
      <c r="G38" s="225"/>
      <c r="H38" s="225"/>
      <c r="I38" s="219"/>
    </row>
    <row r="39" spans="2:9" ht="16.5" x14ac:dyDescent="0.3">
      <c r="B39" s="219"/>
      <c r="C39" s="232" t="s">
        <v>281</v>
      </c>
      <c r="D39" s="57"/>
      <c r="E39" s="78"/>
      <c r="F39" s="78"/>
      <c r="G39" s="237"/>
      <c r="H39" s="237"/>
      <c r="I39" s="219"/>
    </row>
    <row r="40" spans="2:9" ht="16.5" x14ac:dyDescent="0.3">
      <c r="B40" s="219"/>
      <c r="C40" s="226" t="s">
        <v>282</v>
      </c>
      <c r="D40" s="57"/>
      <c r="E40" s="78" t="s">
        <v>47</v>
      </c>
      <c r="F40" s="78"/>
      <c r="G40" s="227"/>
      <c r="H40" s="227"/>
      <c r="I40" s="219"/>
    </row>
    <row r="41" spans="2:9" ht="16.5" x14ac:dyDescent="0.3">
      <c r="B41" s="219"/>
      <c r="C41" s="226" t="s">
        <v>283</v>
      </c>
      <c r="D41" s="57"/>
      <c r="E41" s="78" t="s">
        <v>47</v>
      </c>
      <c r="F41" s="78"/>
      <c r="G41" s="227"/>
      <c r="H41" s="227"/>
      <c r="I41" s="219"/>
    </row>
    <row r="42" spans="2:9" ht="16.5" x14ac:dyDescent="0.3">
      <c r="B42" s="219"/>
      <c r="C42" s="226" t="s">
        <v>284</v>
      </c>
      <c r="D42" s="57"/>
      <c r="E42" s="78" t="s">
        <v>47</v>
      </c>
      <c r="F42" s="78"/>
      <c r="G42" s="227"/>
      <c r="H42" s="227"/>
      <c r="I42" s="219"/>
    </row>
    <row r="43" spans="2:9" ht="16.5" x14ac:dyDescent="0.3">
      <c r="B43" s="219"/>
      <c r="C43" s="226" t="s">
        <v>285</v>
      </c>
      <c r="D43" s="57"/>
      <c r="E43" s="78" t="s">
        <v>47</v>
      </c>
      <c r="F43" s="78"/>
      <c r="G43" s="227"/>
      <c r="H43" s="227"/>
      <c r="I43" s="219"/>
    </row>
    <row r="44" spans="2:9" ht="16.5" x14ac:dyDescent="0.3">
      <c r="B44" s="219"/>
      <c r="C44" s="228" t="s">
        <v>5</v>
      </c>
      <c r="D44" s="57"/>
      <c r="E44" s="78"/>
      <c r="F44" s="78"/>
      <c r="G44" s="238">
        <f>SUM(G40:G43)</f>
        <v>0</v>
      </c>
      <c r="H44" s="238">
        <f>SUM(H40:H43)</f>
        <v>0</v>
      </c>
      <c r="I44" s="219"/>
    </row>
    <row r="45" spans="2:9" ht="16.5" x14ac:dyDescent="0.3">
      <c r="B45" s="219"/>
      <c r="C45" s="232" t="s">
        <v>286</v>
      </c>
      <c r="D45" s="57"/>
      <c r="E45" s="78"/>
      <c r="F45" s="78"/>
      <c r="G45" s="237"/>
      <c r="H45" s="237"/>
      <c r="I45" s="219"/>
    </row>
    <row r="46" spans="2:9" ht="16.5" x14ac:dyDescent="0.3">
      <c r="B46" s="219"/>
      <c r="C46" s="226" t="s">
        <v>287</v>
      </c>
      <c r="D46" s="57"/>
      <c r="E46" s="78" t="s">
        <v>47</v>
      </c>
      <c r="F46" s="78"/>
      <c r="G46" s="227"/>
      <c r="H46" s="227"/>
      <c r="I46" s="219"/>
    </row>
    <row r="47" spans="2:9" ht="16.5" x14ac:dyDescent="0.3">
      <c r="B47" s="219"/>
      <c r="C47" s="226" t="s">
        <v>288</v>
      </c>
      <c r="D47" s="57"/>
      <c r="E47" s="78" t="s">
        <v>47</v>
      </c>
      <c r="F47" s="78"/>
      <c r="G47" s="227"/>
      <c r="H47" s="227"/>
      <c r="I47" s="219"/>
    </row>
    <row r="48" spans="2:9" ht="25.5" x14ac:dyDescent="0.3">
      <c r="B48" s="219"/>
      <c r="C48" s="226" t="s">
        <v>289</v>
      </c>
      <c r="D48" s="57"/>
      <c r="E48" s="78" t="s">
        <v>47</v>
      </c>
      <c r="F48" s="78"/>
      <c r="G48" s="227"/>
      <c r="H48" s="227"/>
      <c r="I48" s="219"/>
    </row>
    <row r="49" spans="2:11" ht="16.5" x14ac:dyDescent="0.3">
      <c r="B49" s="219"/>
      <c r="C49" s="226" t="s">
        <v>290</v>
      </c>
      <c r="D49" s="57"/>
      <c r="E49" s="78" t="s">
        <v>47</v>
      </c>
      <c r="F49" s="78"/>
      <c r="G49" s="227"/>
      <c r="H49" s="227"/>
      <c r="I49" s="219"/>
    </row>
    <row r="50" spans="2:11" ht="16.5" x14ac:dyDescent="0.3">
      <c r="B50" s="219"/>
      <c r="C50" s="226" t="s">
        <v>291</v>
      </c>
      <c r="D50" s="57"/>
      <c r="E50" s="78" t="s">
        <v>47</v>
      </c>
      <c r="F50" s="78"/>
      <c r="G50" s="227"/>
      <c r="H50" s="227"/>
      <c r="I50" s="219"/>
    </row>
    <row r="51" spans="2:11" ht="16.5" x14ac:dyDescent="0.3">
      <c r="B51" s="219"/>
      <c r="C51" s="228" t="s">
        <v>5</v>
      </c>
      <c r="D51" s="57"/>
      <c r="E51" s="78"/>
      <c r="F51" s="78"/>
      <c r="G51" s="238">
        <f>SUM(G46:G50)</f>
        <v>0</v>
      </c>
      <c r="H51" s="238">
        <f>SUM(H46:H50)</f>
        <v>0</v>
      </c>
      <c r="I51" s="219"/>
    </row>
    <row r="52" spans="2:11" ht="16.5" x14ac:dyDescent="0.3">
      <c r="B52" s="219"/>
      <c r="C52" s="232" t="s">
        <v>292</v>
      </c>
      <c r="D52" s="57"/>
      <c r="E52" s="78" t="s">
        <v>47</v>
      </c>
      <c r="F52" s="78"/>
      <c r="G52" s="237"/>
      <c r="H52" s="237"/>
      <c r="I52" s="219"/>
    </row>
    <row r="53" spans="2:11" ht="16.5" x14ac:dyDescent="0.3">
      <c r="B53" s="219"/>
      <c r="C53" s="226" t="s">
        <v>293</v>
      </c>
      <c r="D53" s="57"/>
      <c r="E53" s="78" t="s">
        <v>47</v>
      </c>
      <c r="F53" s="78"/>
      <c r="G53" s="227"/>
      <c r="H53" s="227"/>
      <c r="I53" s="219"/>
    </row>
    <row r="54" spans="2:11" ht="16.5" x14ac:dyDescent="0.3">
      <c r="B54" s="219"/>
      <c r="C54" s="239" t="s">
        <v>294</v>
      </c>
      <c r="D54" s="57"/>
      <c r="E54" s="78" t="s">
        <v>47</v>
      </c>
      <c r="F54" s="78"/>
      <c r="G54" s="227"/>
      <c r="H54" s="227"/>
      <c r="I54" s="219"/>
    </row>
    <row r="55" spans="2:11" ht="16.5" x14ac:dyDescent="0.3">
      <c r="B55" s="219"/>
      <c r="C55" s="228" t="s">
        <v>5</v>
      </c>
      <c r="D55" s="57"/>
      <c r="E55" s="78"/>
      <c r="F55" s="78"/>
      <c r="G55" s="233">
        <f>SUM(G53:G54)</f>
        <v>0</v>
      </c>
      <c r="H55" s="233">
        <f>SUM(H53:H54)</f>
        <v>0</v>
      </c>
      <c r="I55" s="219"/>
    </row>
    <row r="56" spans="2:11" ht="16.5" x14ac:dyDescent="0.3">
      <c r="B56" s="219"/>
      <c r="C56" s="232" t="s">
        <v>295</v>
      </c>
      <c r="D56" s="57"/>
      <c r="E56" s="78"/>
      <c r="F56" s="78"/>
      <c r="G56" s="227"/>
      <c r="H56" s="227"/>
      <c r="I56" s="219"/>
    </row>
    <row r="57" spans="2:11" ht="16.5" x14ac:dyDescent="0.3">
      <c r="B57" s="219"/>
      <c r="C57" s="240" t="s">
        <v>296</v>
      </c>
      <c r="D57" s="57"/>
      <c r="E57" s="78"/>
      <c r="F57" s="78"/>
      <c r="G57" s="235">
        <f>G56+G55+G51+G44</f>
        <v>0</v>
      </c>
      <c r="H57" s="235">
        <f>H56+H55+H51+H44</f>
        <v>0</v>
      </c>
      <c r="I57" s="219"/>
    </row>
    <row r="58" spans="2:11" ht="15" customHeight="1" x14ac:dyDescent="0.3">
      <c r="B58" s="219"/>
      <c r="C58" s="236" t="s">
        <v>297</v>
      </c>
      <c r="D58" s="57"/>
      <c r="E58" s="78"/>
      <c r="F58" s="78"/>
      <c r="G58" s="238">
        <f>SUM(G59:G60)</f>
        <v>0</v>
      </c>
      <c r="H58" s="238">
        <f>SUM(H59:H60)</f>
        <v>0</v>
      </c>
      <c r="I58" s="219"/>
    </row>
    <row r="59" spans="2:11" ht="15" customHeight="1" x14ac:dyDescent="0.3">
      <c r="B59" s="219"/>
      <c r="C59" s="226" t="s">
        <v>298</v>
      </c>
      <c r="D59" s="57"/>
      <c r="E59" s="78" t="s">
        <v>47</v>
      </c>
      <c r="F59" s="78"/>
      <c r="G59" s="227"/>
      <c r="H59" s="227"/>
      <c r="I59" s="219"/>
      <c r="K59" s="257"/>
    </row>
    <row r="60" spans="2:11" ht="16.5" x14ac:dyDescent="0.3">
      <c r="B60" s="219"/>
      <c r="C60" s="226" t="s">
        <v>299</v>
      </c>
      <c r="D60" s="57"/>
      <c r="E60" s="78" t="s">
        <v>47</v>
      </c>
      <c r="F60" s="78"/>
      <c r="G60" s="227"/>
      <c r="H60" s="227"/>
      <c r="I60" s="219"/>
      <c r="K60" s="257"/>
    </row>
    <row r="61" spans="2:11" ht="33" x14ac:dyDescent="0.3">
      <c r="B61" s="219"/>
      <c r="C61" s="236" t="s">
        <v>300</v>
      </c>
      <c r="D61" s="57"/>
      <c r="E61" s="78"/>
      <c r="F61" s="78"/>
      <c r="G61" s="237"/>
      <c r="H61" s="237"/>
      <c r="I61" s="219"/>
    </row>
    <row r="62" spans="2:11" ht="38.25" x14ac:dyDescent="0.3">
      <c r="B62" s="219"/>
      <c r="C62" s="226" t="s">
        <v>301</v>
      </c>
      <c r="D62" s="57"/>
      <c r="E62" s="78" t="s">
        <v>47</v>
      </c>
      <c r="F62" s="78"/>
      <c r="G62" s="227"/>
      <c r="H62" s="227"/>
      <c r="I62" s="219"/>
    </row>
    <row r="63" spans="2:11" ht="16.5" x14ac:dyDescent="0.3">
      <c r="B63" s="219"/>
      <c r="C63" s="226" t="s">
        <v>302</v>
      </c>
      <c r="D63" s="57"/>
      <c r="E63" s="78" t="s">
        <v>47</v>
      </c>
      <c r="F63" s="78"/>
      <c r="G63" s="227"/>
      <c r="H63" s="227"/>
      <c r="I63" s="219"/>
    </row>
    <row r="64" spans="2:11" ht="16.5" x14ac:dyDescent="0.3">
      <c r="B64" s="219"/>
      <c r="C64" s="226" t="s">
        <v>303</v>
      </c>
      <c r="D64" s="57"/>
      <c r="E64" s="78" t="s">
        <v>47</v>
      </c>
      <c r="F64" s="78"/>
      <c r="G64" s="227"/>
      <c r="H64" s="227"/>
      <c r="I64" s="219"/>
    </row>
    <row r="65" spans="2:11" ht="16.5" x14ac:dyDescent="0.3">
      <c r="B65" s="219"/>
      <c r="C65" s="226" t="s">
        <v>304</v>
      </c>
      <c r="D65" s="57"/>
      <c r="E65" s="78" t="s">
        <v>47</v>
      </c>
      <c r="F65" s="78"/>
      <c r="G65" s="227"/>
      <c r="H65" s="227"/>
      <c r="I65" s="219"/>
    </row>
    <row r="66" spans="2:11" ht="16.5" x14ac:dyDescent="0.3">
      <c r="B66" s="219"/>
      <c r="C66" s="226" t="s">
        <v>305</v>
      </c>
      <c r="D66" s="57"/>
      <c r="E66" s="78" t="s">
        <v>47</v>
      </c>
      <c r="F66" s="78"/>
      <c r="G66" s="227"/>
      <c r="H66" s="227"/>
      <c r="I66" s="219"/>
    </row>
    <row r="67" spans="2:11" ht="16.5" x14ac:dyDescent="0.3">
      <c r="B67" s="219"/>
      <c r="C67" s="226" t="s">
        <v>306</v>
      </c>
      <c r="D67" s="57"/>
      <c r="E67" s="78" t="s">
        <v>47</v>
      </c>
      <c r="F67" s="78"/>
      <c r="G67" s="227"/>
      <c r="H67" s="227"/>
      <c r="I67" s="219"/>
    </row>
    <row r="68" spans="2:11" ht="25.5" x14ac:dyDescent="0.3">
      <c r="B68" s="219"/>
      <c r="C68" s="226" t="s">
        <v>307</v>
      </c>
      <c r="D68" s="57"/>
      <c r="E68" s="78" t="s">
        <v>47</v>
      </c>
      <c r="F68" s="78"/>
      <c r="G68" s="227"/>
      <c r="H68" s="227"/>
      <c r="I68" s="219"/>
    </row>
    <row r="69" spans="2:11" ht="25.5" x14ac:dyDescent="0.3">
      <c r="B69" s="219"/>
      <c r="C69" s="226" t="s">
        <v>308</v>
      </c>
      <c r="D69" s="57"/>
      <c r="E69" s="78" t="s">
        <v>47</v>
      </c>
      <c r="F69" s="78"/>
      <c r="G69" s="227"/>
      <c r="H69" s="227"/>
      <c r="I69" s="219"/>
    </row>
    <row r="70" spans="2:11" ht="16.5" x14ac:dyDescent="0.3">
      <c r="B70" s="219"/>
      <c r="C70" s="228" t="s">
        <v>5</v>
      </c>
      <c r="D70" s="57"/>
      <c r="E70" s="78"/>
      <c r="F70" s="78"/>
      <c r="G70" s="238">
        <f>SUM(G62:G69)</f>
        <v>0</v>
      </c>
      <c r="H70" s="238">
        <f>SUM(H62:H69)</f>
        <v>0</v>
      </c>
      <c r="I70" s="219"/>
    </row>
    <row r="71" spans="2:11" ht="16.5" x14ac:dyDescent="0.3">
      <c r="B71" s="219"/>
      <c r="C71" s="236" t="s">
        <v>309</v>
      </c>
      <c r="D71" s="57"/>
      <c r="E71" s="78"/>
      <c r="F71" s="78"/>
      <c r="G71" s="241">
        <f>G57+G59-G70-G90-G93-G96</f>
        <v>0</v>
      </c>
      <c r="H71" s="241">
        <f>H57+H59-H70-H90-H93-H96</f>
        <v>0</v>
      </c>
      <c r="I71" s="219"/>
    </row>
    <row r="72" spans="2:11" ht="16.5" x14ac:dyDescent="0.3">
      <c r="B72" s="219"/>
      <c r="C72" s="98" t="s">
        <v>310</v>
      </c>
      <c r="D72" s="57"/>
      <c r="E72" s="78"/>
      <c r="F72" s="78"/>
      <c r="G72" s="241">
        <f>G37+G60+G71</f>
        <v>0</v>
      </c>
      <c r="H72" s="241">
        <f>H37+H60+H71</f>
        <v>0</v>
      </c>
      <c r="I72" s="219"/>
      <c r="K72" s="257"/>
    </row>
    <row r="73" spans="2:11" ht="33" x14ac:dyDescent="0.3">
      <c r="B73" s="219"/>
      <c r="C73" s="98" t="s">
        <v>311</v>
      </c>
      <c r="D73" s="57"/>
      <c r="E73" s="78"/>
      <c r="F73" s="78"/>
      <c r="G73" s="237"/>
      <c r="H73" s="237"/>
      <c r="I73" s="219"/>
      <c r="K73" s="257"/>
    </row>
    <row r="74" spans="2:11" ht="38.25" x14ac:dyDescent="0.3">
      <c r="B74" s="219"/>
      <c r="C74" s="226" t="s">
        <v>312</v>
      </c>
      <c r="D74" s="57"/>
      <c r="E74" s="78" t="s">
        <v>47</v>
      </c>
      <c r="F74" s="78"/>
      <c r="G74" s="227"/>
      <c r="H74" s="227"/>
      <c r="I74" s="219"/>
    </row>
    <row r="75" spans="2:11" ht="16.5" x14ac:dyDescent="0.3">
      <c r="B75" s="219"/>
      <c r="C75" s="226" t="s">
        <v>302</v>
      </c>
      <c r="D75" s="57"/>
      <c r="E75" s="78" t="s">
        <v>47</v>
      </c>
      <c r="F75" s="78"/>
      <c r="G75" s="227"/>
      <c r="H75" s="227"/>
      <c r="I75" s="219"/>
    </row>
    <row r="76" spans="2:11" ht="16.5" x14ac:dyDescent="0.3">
      <c r="B76" s="219"/>
      <c r="C76" s="226" t="s">
        <v>303</v>
      </c>
      <c r="D76" s="57"/>
      <c r="E76" s="78" t="s">
        <v>47</v>
      </c>
      <c r="F76" s="78"/>
      <c r="G76" s="227"/>
      <c r="H76" s="227"/>
      <c r="I76" s="219"/>
    </row>
    <row r="77" spans="2:11" ht="16.5" x14ac:dyDescent="0.3">
      <c r="B77" s="219"/>
      <c r="C77" s="226" t="s">
        <v>304</v>
      </c>
      <c r="D77" s="57"/>
      <c r="E77" s="78" t="s">
        <v>47</v>
      </c>
      <c r="F77" s="78"/>
      <c r="G77" s="227"/>
      <c r="H77" s="227"/>
      <c r="I77" s="219"/>
    </row>
    <row r="78" spans="2:11" ht="16.5" x14ac:dyDescent="0.3">
      <c r="B78" s="219"/>
      <c r="C78" s="226" t="s">
        <v>305</v>
      </c>
      <c r="D78" s="57"/>
      <c r="E78" s="78" t="s">
        <v>47</v>
      </c>
      <c r="F78" s="78"/>
      <c r="G78" s="227"/>
      <c r="H78" s="227"/>
      <c r="I78" s="219"/>
    </row>
    <row r="79" spans="2:11" ht="16.5" x14ac:dyDescent="0.3">
      <c r="B79" s="219"/>
      <c r="C79" s="226" t="s">
        <v>306</v>
      </c>
      <c r="D79" s="57"/>
      <c r="E79" s="78" t="s">
        <v>47</v>
      </c>
      <c r="F79" s="78"/>
      <c r="G79" s="227"/>
      <c r="H79" s="227"/>
      <c r="I79" s="219"/>
    </row>
    <row r="80" spans="2:11" ht="25.5" x14ac:dyDescent="0.3">
      <c r="B80" s="219"/>
      <c r="C80" s="226" t="s">
        <v>307</v>
      </c>
      <c r="D80" s="57"/>
      <c r="E80" s="78" t="s">
        <v>47</v>
      </c>
      <c r="F80" s="78"/>
      <c r="G80" s="227"/>
      <c r="H80" s="227"/>
      <c r="I80" s="219"/>
    </row>
    <row r="81" spans="2:9" ht="16.5" x14ac:dyDescent="0.3">
      <c r="B81" s="219"/>
      <c r="C81" s="226" t="s">
        <v>313</v>
      </c>
      <c r="D81" s="57"/>
      <c r="E81" s="78" t="s">
        <v>47</v>
      </c>
      <c r="F81" s="78"/>
      <c r="G81" s="227"/>
      <c r="H81" s="227"/>
      <c r="I81" s="219"/>
    </row>
    <row r="82" spans="2:9" ht="16.5" x14ac:dyDescent="0.3">
      <c r="B82" s="219"/>
      <c r="C82" s="228" t="s">
        <v>5</v>
      </c>
      <c r="D82" s="57"/>
      <c r="E82" s="78"/>
      <c r="F82" s="78"/>
      <c r="G82" s="241">
        <f>SUM(G74:G81)</f>
        <v>0</v>
      </c>
      <c r="H82" s="241">
        <f>SUM(H74:H81)</f>
        <v>0</v>
      </c>
      <c r="I82" s="219"/>
    </row>
    <row r="83" spans="2:9" ht="16.5" x14ac:dyDescent="0.3">
      <c r="B83" s="219"/>
      <c r="C83" s="98" t="s">
        <v>314</v>
      </c>
      <c r="D83" s="57"/>
      <c r="E83" s="78"/>
      <c r="F83" s="78"/>
      <c r="G83" s="242"/>
      <c r="H83" s="242"/>
      <c r="I83" s="219"/>
    </row>
    <row r="84" spans="2:9" ht="16.5" x14ac:dyDescent="0.3">
      <c r="B84" s="219"/>
      <c r="C84" s="226" t="s">
        <v>315</v>
      </c>
      <c r="D84" s="57"/>
      <c r="E84" s="78" t="s">
        <v>47</v>
      </c>
      <c r="F84" s="78"/>
      <c r="G84" s="227"/>
      <c r="H84" s="227"/>
      <c r="I84" s="219"/>
    </row>
    <row r="85" spans="2:9" ht="16.5" x14ac:dyDescent="0.3">
      <c r="B85" s="219"/>
      <c r="C85" s="226" t="s">
        <v>316</v>
      </c>
      <c r="D85" s="57"/>
      <c r="E85" s="78" t="s">
        <v>47</v>
      </c>
      <c r="F85" s="78"/>
      <c r="G85" s="227"/>
      <c r="H85" s="227"/>
      <c r="I85" s="219"/>
    </row>
    <row r="86" spans="2:9" ht="16.5" x14ac:dyDescent="0.3">
      <c r="B86" s="219"/>
      <c r="C86" s="226" t="s">
        <v>317</v>
      </c>
      <c r="D86" s="57"/>
      <c r="E86" s="78" t="s">
        <v>47</v>
      </c>
      <c r="F86" s="78"/>
      <c r="G86" s="227"/>
      <c r="H86" s="227"/>
      <c r="I86" s="219"/>
    </row>
    <row r="87" spans="2:9" ht="16.5" x14ac:dyDescent="0.3">
      <c r="B87" s="219"/>
      <c r="C87" s="228" t="s">
        <v>5</v>
      </c>
      <c r="D87" s="57"/>
      <c r="E87" s="78"/>
      <c r="F87" s="78"/>
      <c r="G87" s="241">
        <f>SUM(G84:G86)</f>
        <v>0</v>
      </c>
      <c r="H87" s="241">
        <f>SUM(H84:H86)</f>
        <v>0</v>
      </c>
      <c r="I87" s="219"/>
    </row>
    <row r="88" spans="2:9" ht="16.5" x14ac:dyDescent="0.3">
      <c r="B88" s="219"/>
      <c r="C88" s="98" t="s">
        <v>318</v>
      </c>
      <c r="D88" s="57"/>
      <c r="E88" s="78"/>
      <c r="F88" s="78"/>
      <c r="G88" s="237"/>
      <c r="H88" s="237"/>
      <c r="I88" s="219"/>
    </row>
    <row r="89" spans="2:9" ht="16.5" x14ac:dyDescent="0.3">
      <c r="B89" s="219"/>
      <c r="C89" s="243" t="s">
        <v>319</v>
      </c>
      <c r="D89" s="57"/>
      <c r="E89" s="78"/>
      <c r="F89" s="78"/>
      <c r="G89" s="238">
        <f>SUM(G90:G91)</f>
        <v>0</v>
      </c>
      <c r="H89" s="238">
        <f>SUM(H90:H91)</f>
        <v>0</v>
      </c>
      <c r="I89" s="219"/>
    </row>
    <row r="90" spans="2:9" ht="16.5" x14ac:dyDescent="0.3">
      <c r="B90" s="219"/>
      <c r="C90" s="243" t="s">
        <v>298</v>
      </c>
      <c r="D90" s="57"/>
      <c r="E90" s="78" t="s">
        <v>47</v>
      </c>
      <c r="F90" s="78"/>
      <c r="G90" s="227"/>
      <c r="H90" s="227"/>
      <c r="I90" s="219"/>
    </row>
    <row r="91" spans="2:9" ht="16.5" x14ac:dyDescent="0.3">
      <c r="B91" s="219"/>
      <c r="C91" s="243" t="s">
        <v>299</v>
      </c>
      <c r="D91" s="57"/>
      <c r="E91" s="78" t="s">
        <v>47</v>
      </c>
      <c r="F91" s="78"/>
      <c r="G91" s="227"/>
      <c r="H91" s="227"/>
      <c r="I91" s="219"/>
    </row>
    <row r="92" spans="2:9" ht="16.5" x14ac:dyDescent="0.3">
      <c r="B92" s="219"/>
      <c r="C92" s="226" t="s">
        <v>320</v>
      </c>
      <c r="D92" s="57"/>
      <c r="E92" s="78"/>
      <c r="F92" s="78"/>
      <c r="G92" s="238">
        <f>SUM(G93:G94)</f>
        <v>0</v>
      </c>
      <c r="H92" s="238">
        <f>SUM(H93:H94)</f>
        <v>0</v>
      </c>
      <c r="I92" s="219"/>
    </row>
    <row r="93" spans="2:9" ht="16.5" x14ac:dyDescent="0.3">
      <c r="B93" s="219"/>
      <c r="C93" s="243" t="s">
        <v>298</v>
      </c>
      <c r="D93" s="57"/>
      <c r="E93" s="78" t="s">
        <v>47</v>
      </c>
      <c r="F93" s="78"/>
      <c r="G93" s="227"/>
      <c r="H93" s="227"/>
      <c r="I93" s="219"/>
    </row>
    <row r="94" spans="2:9" ht="16.5" x14ac:dyDescent="0.3">
      <c r="B94" s="219"/>
      <c r="C94" s="243" t="s">
        <v>299</v>
      </c>
      <c r="D94" s="57"/>
      <c r="E94" s="78" t="s">
        <v>47</v>
      </c>
      <c r="F94" s="78"/>
      <c r="G94" s="227"/>
      <c r="H94" s="227"/>
      <c r="I94" s="219"/>
    </row>
    <row r="95" spans="2:9" ht="16.5" x14ac:dyDescent="0.3">
      <c r="B95" s="219"/>
      <c r="C95" s="226" t="s">
        <v>321</v>
      </c>
      <c r="D95" s="57"/>
      <c r="E95" s="78"/>
      <c r="F95" s="78"/>
      <c r="G95" s="238">
        <f>SUM(G96:G97)</f>
        <v>0</v>
      </c>
      <c r="H95" s="238">
        <f>SUM(H96:H97)</f>
        <v>0</v>
      </c>
      <c r="I95" s="219"/>
    </row>
    <row r="96" spans="2:9" ht="16.5" x14ac:dyDescent="0.3">
      <c r="B96" s="219"/>
      <c r="C96" s="243" t="s">
        <v>298</v>
      </c>
      <c r="D96" s="57"/>
      <c r="E96" s="78" t="s">
        <v>47</v>
      </c>
      <c r="F96" s="78"/>
      <c r="G96" s="227"/>
      <c r="H96" s="227"/>
      <c r="I96" s="219"/>
    </row>
    <row r="97" spans="2:9" ht="16.5" x14ac:dyDescent="0.3">
      <c r="B97" s="219"/>
      <c r="C97" s="243" t="s">
        <v>299</v>
      </c>
      <c r="D97" s="57"/>
      <c r="E97" s="78" t="s">
        <v>47</v>
      </c>
      <c r="F97" s="78"/>
      <c r="G97" s="227"/>
      <c r="H97" s="227"/>
      <c r="I97" s="219"/>
    </row>
    <row r="98" spans="2:9" ht="16.5" x14ac:dyDescent="0.3">
      <c r="B98" s="219"/>
      <c r="C98" s="239" t="s">
        <v>322</v>
      </c>
      <c r="D98" s="57"/>
      <c r="E98" s="78" t="s">
        <v>47</v>
      </c>
      <c r="F98" s="78"/>
      <c r="G98" s="227"/>
      <c r="H98" s="227"/>
      <c r="I98" s="219"/>
    </row>
    <row r="99" spans="2:9" ht="16.5" x14ac:dyDescent="0.3">
      <c r="B99" s="219"/>
      <c r="C99" s="228" t="s">
        <v>5</v>
      </c>
      <c r="D99" s="66"/>
      <c r="E99" s="78"/>
      <c r="F99" s="78"/>
      <c r="G99" s="238">
        <f>G89+G92+G95+G98</f>
        <v>0</v>
      </c>
      <c r="H99" s="238">
        <f>H89+H92+H95+H98</f>
        <v>0</v>
      </c>
      <c r="I99" s="219"/>
    </row>
    <row r="100" spans="2:9" ht="16.5" x14ac:dyDescent="0.3">
      <c r="B100" s="219"/>
      <c r="C100" s="98" t="s">
        <v>323</v>
      </c>
      <c r="D100" s="57"/>
      <c r="E100" s="78"/>
      <c r="F100" s="78"/>
      <c r="G100" s="237"/>
      <c r="H100" s="237"/>
      <c r="I100" s="219"/>
    </row>
    <row r="101" spans="2:9" ht="16.5" x14ac:dyDescent="0.3">
      <c r="B101" s="219"/>
      <c r="C101" s="98" t="s">
        <v>324</v>
      </c>
      <c r="D101" s="57"/>
      <c r="E101" s="78"/>
      <c r="F101" s="78"/>
      <c r="G101" s="237"/>
      <c r="H101" s="237"/>
      <c r="I101" s="219"/>
    </row>
    <row r="102" spans="2:9" ht="16.5" x14ac:dyDescent="0.3">
      <c r="B102" s="219"/>
      <c r="C102" s="243" t="s">
        <v>325</v>
      </c>
      <c r="D102" s="57"/>
      <c r="E102" s="78" t="s">
        <v>47</v>
      </c>
      <c r="F102" s="78"/>
      <c r="G102" s="227"/>
      <c r="H102" s="227"/>
      <c r="I102" s="219"/>
    </row>
    <row r="103" spans="2:9" ht="16.5" x14ac:dyDescent="0.3">
      <c r="B103" s="219"/>
      <c r="C103" s="243" t="s">
        <v>326</v>
      </c>
      <c r="D103" s="57"/>
      <c r="E103" s="78" t="s">
        <v>47</v>
      </c>
      <c r="F103" s="78"/>
      <c r="G103" s="227"/>
      <c r="H103" s="227"/>
      <c r="I103" s="219"/>
    </row>
    <row r="104" spans="2:9" ht="16.5" x14ac:dyDescent="0.3">
      <c r="B104" s="219"/>
      <c r="C104" s="243" t="s">
        <v>327</v>
      </c>
      <c r="D104" s="57"/>
      <c r="E104" s="78" t="s">
        <v>47</v>
      </c>
      <c r="F104" s="78"/>
      <c r="G104" s="227"/>
      <c r="H104" s="227"/>
      <c r="I104" s="219"/>
    </row>
    <row r="105" spans="2:9" ht="25.5" x14ac:dyDescent="0.3">
      <c r="B105" s="219"/>
      <c r="C105" s="243" t="s">
        <v>328</v>
      </c>
      <c r="D105" s="57"/>
      <c r="E105" s="78" t="s">
        <v>47</v>
      </c>
      <c r="F105" s="78"/>
      <c r="G105" s="227"/>
      <c r="H105" s="227"/>
      <c r="I105" s="219"/>
    </row>
    <row r="106" spans="2:9" ht="16.5" x14ac:dyDescent="0.3">
      <c r="B106" s="219"/>
      <c r="C106" s="243" t="s">
        <v>329</v>
      </c>
      <c r="D106" s="57"/>
      <c r="E106" s="78" t="s">
        <v>47</v>
      </c>
      <c r="F106" s="78"/>
      <c r="G106" s="227"/>
      <c r="H106" s="227"/>
      <c r="I106" s="219"/>
    </row>
    <row r="107" spans="2:9" ht="16.5" x14ac:dyDescent="0.3">
      <c r="B107" s="219"/>
      <c r="C107" s="228" t="s">
        <v>5</v>
      </c>
      <c r="D107" s="57"/>
      <c r="E107" s="78"/>
      <c r="F107" s="78"/>
      <c r="G107" s="241">
        <f>SUM(G102:G106)</f>
        <v>0</v>
      </c>
      <c r="H107" s="241">
        <f>SUM(H102:H106)</f>
        <v>0</v>
      </c>
      <c r="I107" s="219"/>
    </row>
    <row r="108" spans="2:9" ht="16.5" x14ac:dyDescent="0.3">
      <c r="B108" s="219"/>
      <c r="C108" s="98" t="s">
        <v>330</v>
      </c>
      <c r="D108" s="57"/>
      <c r="E108" s="78" t="s">
        <v>47</v>
      </c>
      <c r="F108" s="78"/>
      <c r="G108" s="227"/>
      <c r="H108" s="227"/>
      <c r="I108" s="219"/>
    </row>
    <row r="109" spans="2:9" ht="16.5" x14ac:dyDescent="0.3">
      <c r="B109" s="219"/>
      <c r="C109" s="98" t="s">
        <v>331</v>
      </c>
      <c r="D109" s="57"/>
      <c r="E109" s="78" t="s">
        <v>47</v>
      </c>
      <c r="F109" s="78"/>
      <c r="G109" s="227"/>
      <c r="H109" s="227"/>
      <c r="I109" s="219"/>
    </row>
    <row r="110" spans="2:9" ht="16.5" x14ac:dyDescent="0.3">
      <c r="B110" s="219"/>
      <c r="C110" s="98" t="s">
        <v>332</v>
      </c>
      <c r="D110" s="57"/>
      <c r="E110" s="78" t="s">
        <v>47</v>
      </c>
      <c r="F110" s="78"/>
      <c r="G110" s="237"/>
      <c r="H110" s="237"/>
      <c r="I110" s="219"/>
    </row>
    <row r="111" spans="2:9" ht="16.5" x14ac:dyDescent="0.3">
      <c r="B111" s="219"/>
      <c r="C111" s="226" t="s">
        <v>333</v>
      </c>
      <c r="D111" s="57"/>
      <c r="E111" s="78" t="s">
        <v>47</v>
      </c>
      <c r="F111" s="78"/>
      <c r="G111" s="227"/>
      <c r="H111" s="227"/>
      <c r="I111" s="219"/>
    </row>
    <row r="112" spans="2:9" ht="16.5" x14ac:dyDescent="0.3">
      <c r="B112" s="219"/>
      <c r="C112" s="226" t="s">
        <v>334</v>
      </c>
      <c r="D112" s="57"/>
      <c r="E112" s="78" t="s">
        <v>47</v>
      </c>
      <c r="F112" s="78"/>
      <c r="G112" s="227"/>
      <c r="H112" s="227"/>
      <c r="I112" s="219"/>
    </row>
    <row r="113" spans="2:9" ht="16.5" x14ac:dyDescent="0.3">
      <c r="B113" s="219"/>
      <c r="C113" s="226" t="s">
        <v>335</v>
      </c>
      <c r="D113" s="57"/>
      <c r="E113" s="78" t="s">
        <v>47</v>
      </c>
      <c r="F113" s="78"/>
      <c r="G113" s="227"/>
      <c r="H113" s="227"/>
      <c r="I113" s="219"/>
    </row>
    <row r="114" spans="2:9" ht="16.5" x14ac:dyDescent="0.3">
      <c r="B114" s="219"/>
      <c r="C114" s="228" t="s">
        <v>5</v>
      </c>
      <c r="D114" s="57"/>
      <c r="E114" s="78"/>
      <c r="F114" s="78"/>
      <c r="G114" s="241">
        <f>SUM(G111:G113)</f>
        <v>0</v>
      </c>
      <c r="H114" s="241">
        <f>SUM(H111:H113)</f>
        <v>0</v>
      </c>
      <c r="I114" s="219"/>
    </row>
    <row r="115" spans="2:9" ht="16.5" x14ac:dyDescent="0.3">
      <c r="B115" s="219"/>
      <c r="C115" s="226" t="s">
        <v>336</v>
      </c>
      <c r="D115" s="57"/>
      <c r="E115" s="78" t="s">
        <v>48</v>
      </c>
      <c r="F115" s="78"/>
      <c r="G115" s="227"/>
      <c r="H115" s="227"/>
      <c r="I115" s="219"/>
    </row>
    <row r="116" spans="2:9" ht="25.5" x14ac:dyDescent="0.3">
      <c r="B116" s="219"/>
      <c r="C116" s="226" t="s">
        <v>337</v>
      </c>
      <c r="D116" s="57"/>
      <c r="E116" s="78" t="s">
        <v>47</v>
      </c>
      <c r="F116" s="78"/>
      <c r="G116" s="227"/>
      <c r="H116" s="227"/>
      <c r="I116" s="219"/>
    </row>
    <row r="117" spans="2:9" ht="16.5" x14ac:dyDescent="0.3">
      <c r="B117" s="219"/>
      <c r="C117" s="226" t="s">
        <v>338</v>
      </c>
      <c r="D117" s="57"/>
      <c r="E117" s="78" t="s">
        <v>48</v>
      </c>
      <c r="F117" s="78"/>
      <c r="G117" s="227"/>
      <c r="H117" s="227"/>
      <c r="I117" s="219"/>
    </row>
    <row r="118" spans="2:9" ht="16.5" x14ac:dyDescent="0.3">
      <c r="B118" s="219"/>
      <c r="C118" s="98" t="s">
        <v>339</v>
      </c>
      <c r="D118" s="57"/>
      <c r="E118" s="78" t="s">
        <v>47</v>
      </c>
      <c r="F118" s="78"/>
      <c r="G118" s="227"/>
      <c r="H118" s="227"/>
      <c r="I118" s="219"/>
    </row>
    <row r="119" spans="2:9" ht="16.5" x14ac:dyDescent="0.3">
      <c r="B119" s="219"/>
      <c r="C119" s="98" t="s">
        <v>340</v>
      </c>
      <c r="D119" s="57"/>
      <c r="E119" s="78" t="s">
        <v>48</v>
      </c>
      <c r="F119" s="78"/>
      <c r="G119" s="227"/>
      <c r="H119" s="227"/>
      <c r="I119" s="219"/>
    </row>
    <row r="120" spans="2:9" ht="16.5" x14ac:dyDescent="0.3">
      <c r="B120" s="219"/>
      <c r="C120" s="98" t="s">
        <v>341</v>
      </c>
      <c r="D120" s="57"/>
      <c r="E120" s="78" t="s">
        <v>47</v>
      </c>
      <c r="F120" s="78"/>
      <c r="G120" s="227"/>
      <c r="H120" s="227"/>
      <c r="I120" s="219"/>
    </row>
    <row r="121" spans="2:9" ht="16.5" x14ac:dyDescent="0.3">
      <c r="B121" s="219"/>
      <c r="C121" s="98" t="s">
        <v>342</v>
      </c>
      <c r="D121" s="57"/>
      <c r="E121" s="78" t="s">
        <v>48</v>
      </c>
      <c r="F121" s="78"/>
      <c r="G121" s="231"/>
      <c r="H121" s="231"/>
      <c r="I121" s="219"/>
    </row>
    <row r="122" spans="2:9" ht="16.5" x14ac:dyDescent="0.3">
      <c r="B122" s="219"/>
      <c r="C122" s="226" t="s">
        <v>250</v>
      </c>
      <c r="D122" s="57"/>
      <c r="E122" s="78" t="s">
        <v>48</v>
      </c>
      <c r="F122" s="78"/>
      <c r="G122" s="231"/>
      <c r="H122" s="231"/>
      <c r="I122" s="219"/>
    </row>
    <row r="123" spans="2:9" ht="16.5" x14ac:dyDescent="0.3">
      <c r="B123" s="219"/>
      <c r="C123" s="234" t="s">
        <v>343</v>
      </c>
      <c r="D123" s="57"/>
      <c r="E123" s="78"/>
      <c r="F123" s="78"/>
      <c r="G123" s="235">
        <f>G107+G108+G109+G114+G115+G116+G117+G118+G119+G120+G121+G122</f>
        <v>0</v>
      </c>
      <c r="H123" s="235">
        <f>H107+H108+H109+H114+H115+H116+H117+H118+H119+H120+H121+H122</f>
        <v>0</v>
      </c>
      <c r="I123" s="219"/>
    </row>
    <row r="124" spans="2:9" ht="16.5" x14ac:dyDescent="0.3">
      <c r="B124" s="219"/>
      <c r="C124" s="226" t="s">
        <v>344</v>
      </c>
      <c r="D124" s="57"/>
      <c r="E124" s="78" t="s">
        <v>47</v>
      </c>
      <c r="F124" s="78"/>
      <c r="G124" s="227"/>
      <c r="H124" s="227"/>
      <c r="I124" s="219"/>
    </row>
    <row r="125" spans="2:9" ht="16.5" x14ac:dyDescent="0.3">
      <c r="B125" s="219"/>
      <c r="C125" s="226" t="s">
        <v>345</v>
      </c>
      <c r="D125" s="57"/>
      <c r="E125" s="78" t="s">
        <v>47</v>
      </c>
      <c r="F125" s="78"/>
      <c r="G125" s="227"/>
      <c r="H125" s="227"/>
      <c r="I125" s="219"/>
    </row>
    <row r="126" spans="2:9" ht="16.5" x14ac:dyDescent="0.3">
      <c r="B126" s="219"/>
      <c r="C126" s="234" t="s">
        <v>346</v>
      </c>
      <c r="D126" s="57"/>
      <c r="E126" s="78"/>
      <c r="F126" s="78"/>
      <c r="G126" s="235">
        <f>G123+G124+G125</f>
        <v>0</v>
      </c>
      <c r="H126" s="235">
        <f>H123+H124+H125</f>
        <v>0</v>
      </c>
      <c r="I126" s="219"/>
    </row>
    <row r="127" spans="2:9" ht="16.5" x14ac:dyDescent="0.3">
      <c r="B127" s="219"/>
      <c r="C127" s="244"/>
      <c r="D127" s="57"/>
      <c r="E127" s="78"/>
      <c r="F127" s="78"/>
      <c r="G127" s="245"/>
      <c r="H127" s="245"/>
      <c r="I127" s="219"/>
    </row>
    <row r="128" spans="2:9" ht="16.5" x14ac:dyDescent="0.3">
      <c r="B128" s="219"/>
      <c r="C128" s="246" t="s">
        <v>347</v>
      </c>
      <c r="D128" s="57"/>
      <c r="E128" s="78"/>
      <c r="F128" s="78"/>
      <c r="G128" s="247" t="str">
        <f>IFERROR(IF(ABS(G72-G82-G87-G91-G94-G97-G98-G126)&gt;1,"ERROR","OK"),"OK")</f>
        <v>OK</v>
      </c>
      <c r="H128" s="247" t="str">
        <f>IFERROR(IF(ABS(H72-H82-H87-H91-H94-H97-H98-H126)&gt;1,"ERROR","OK"),"OK")</f>
        <v>OK</v>
      </c>
      <c r="I128" s="219"/>
    </row>
    <row r="129" spans="2:9" x14ac:dyDescent="0.25">
      <c r="B129" s="219"/>
      <c r="C129" s="219"/>
      <c r="D129" s="219"/>
      <c r="E129" s="219"/>
      <c r="F129" s="219"/>
      <c r="G129" s="219"/>
      <c r="H129" s="219"/>
      <c r="I129" s="219"/>
    </row>
    <row r="131" spans="2:9" x14ac:dyDescent="0.25">
      <c r="B131" s="219"/>
      <c r="C131" s="219"/>
      <c r="D131" s="219"/>
      <c r="E131" s="219"/>
      <c r="F131" s="219"/>
      <c r="G131" s="219"/>
      <c r="H131" s="219"/>
      <c r="I131" s="219"/>
    </row>
    <row r="132" spans="2:9" ht="16.5" x14ac:dyDescent="0.3">
      <c r="B132" s="219"/>
      <c r="C132" s="98" t="s">
        <v>349</v>
      </c>
      <c r="D132" s="57"/>
      <c r="E132" s="83"/>
      <c r="F132" s="83"/>
      <c r="G132" s="105" t="s">
        <v>175</v>
      </c>
      <c r="H132" s="105" t="s">
        <v>176</v>
      </c>
      <c r="I132" s="219"/>
    </row>
    <row r="133" spans="2:9" ht="16.5" x14ac:dyDescent="0.3">
      <c r="B133" s="219"/>
      <c r="C133" s="67"/>
      <c r="D133" s="57"/>
      <c r="E133" s="78"/>
      <c r="F133" s="78"/>
      <c r="G133" s="57"/>
      <c r="H133" s="57"/>
      <c r="I133" s="219"/>
    </row>
    <row r="134" spans="2:9" ht="16.5" x14ac:dyDescent="0.3">
      <c r="B134" s="219"/>
      <c r="C134" s="248" t="s">
        <v>350</v>
      </c>
      <c r="D134" s="57"/>
      <c r="E134" s="78"/>
      <c r="F134" s="78"/>
      <c r="G134" s="249">
        <f>G135+G136-G137+G138</f>
        <v>0</v>
      </c>
      <c r="H134" s="249">
        <f>H135+H136-H137+H138</f>
        <v>0</v>
      </c>
      <c r="I134" s="219"/>
    </row>
    <row r="135" spans="2:9" ht="16.5" x14ac:dyDescent="0.3">
      <c r="B135" s="219"/>
      <c r="C135" s="226" t="s">
        <v>351</v>
      </c>
      <c r="D135" s="57"/>
      <c r="E135" s="78" t="s">
        <v>47</v>
      </c>
      <c r="F135" s="78"/>
      <c r="G135" s="227"/>
      <c r="H135" s="227"/>
      <c r="I135" s="219"/>
    </row>
    <row r="136" spans="2:9" ht="16.5" x14ac:dyDescent="0.3">
      <c r="B136" s="219"/>
      <c r="C136" s="226" t="s">
        <v>352</v>
      </c>
      <c r="D136" s="57"/>
      <c r="E136" s="78" t="s">
        <v>47</v>
      </c>
      <c r="F136" s="78"/>
      <c r="G136" s="227"/>
      <c r="H136" s="227"/>
      <c r="I136" s="219"/>
    </row>
    <row r="137" spans="2:9" ht="16.5" x14ac:dyDescent="0.3">
      <c r="B137" s="219"/>
      <c r="C137" s="226" t="s">
        <v>353</v>
      </c>
      <c r="D137" s="57"/>
      <c r="E137" s="78" t="s">
        <v>47</v>
      </c>
      <c r="F137" s="78"/>
      <c r="G137" s="227"/>
      <c r="H137" s="227"/>
      <c r="I137" s="219"/>
    </row>
    <row r="138" spans="2:9" ht="16.5" x14ac:dyDescent="0.3">
      <c r="B138" s="219"/>
      <c r="C138" s="226" t="s">
        <v>354</v>
      </c>
      <c r="D138" s="57"/>
      <c r="E138" s="78" t="s">
        <v>47</v>
      </c>
      <c r="F138" s="78"/>
      <c r="G138" s="227"/>
      <c r="H138" s="227"/>
      <c r="I138" s="219"/>
    </row>
    <row r="139" spans="2:9" ht="16.5" x14ac:dyDescent="0.3">
      <c r="B139" s="219"/>
      <c r="C139" s="224" t="s">
        <v>355</v>
      </c>
      <c r="D139" s="57"/>
      <c r="E139" s="78" t="s">
        <v>356</v>
      </c>
      <c r="F139" s="78"/>
      <c r="G139" s="227"/>
      <c r="H139" s="227"/>
      <c r="I139" s="219"/>
    </row>
    <row r="140" spans="2:9" ht="16.5" x14ac:dyDescent="0.3">
      <c r="B140" s="219"/>
      <c r="C140" s="224" t="s">
        <v>357</v>
      </c>
      <c r="D140" s="57"/>
      <c r="E140" s="78" t="s">
        <v>47</v>
      </c>
      <c r="F140" s="78"/>
      <c r="G140" s="231"/>
      <c r="H140" s="231"/>
      <c r="I140" s="219"/>
    </row>
    <row r="141" spans="2:9" ht="16.5" x14ac:dyDescent="0.3">
      <c r="B141" s="219"/>
      <c r="C141" s="224" t="s">
        <v>358</v>
      </c>
      <c r="D141" s="57"/>
      <c r="E141" s="78" t="s">
        <v>47</v>
      </c>
      <c r="F141" s="78"/>
      <c r="G141" s="231"/>
      <c r="H141" s="231"/>
      <c r="I141" s="219"/>
    </row>
    <row r="142" spans="2:9" ht="16.5" x14ac:dyDescent="0.3">
      <c r="B142" s="219"/>
      <c r="C142" s="224" t="s">
        <v>359</v>
      </c>
      <c r="D142" s="57"/>
      <c r="E142" s="78" t="s">
        <v>47</v>
      </c>
      <c r="F142" s="78"/>
      <c r="G142" s="231"/>
      <c r="H142" s="231"/>
      <c r="I142" s="219"/>
    </row>
    <row r="143" spans="2:9" ht="16.5" x14ac:dyDescent="0.3">
      <c r="B143" s="219"/>
      <c r="C143" s="224" t="s">
        <v>360</v>
      </c>
      <c r="D143" s="57"/>
      <c r="E143" s="78" t="s">
        <v>47</v>
      </c>
      <c r="F143" s="78"/>
      <c r="G143" s="231"/>
      <c r="H143" s="231"/>
      <c r="I143" s="219"/>
    </row>
    <row r="144" spans="2:9" ht="16.5" x14ac:dyDescent="0.3">
      <c r="B144" s="219"/>
      <c r="C144" s="224" t="s">
        <v>361</v>
      </c>
      <c r="D144" s="57"/>
      <c r="E144" s="78" t="s">
        <v>47</v>
      </c>
      <c r="F144" s="78"/>
      <c r="G144" s="231"/>
      <c r="H144" s="231"/>
      <c r="I144" s="219"/>
    </row>
    <row r="145" spans="2:9" ht="16.5" x14ac:dyDescent="0.3">
      <c r="B145" s="219"/>
      <c r="C145" s="98" t="s">
        <v>362</v>
      </c>
      <c r="D145" s="57"/>
      <c r="E145" s="78"/>
      <c r="F145" s="78"/>
      <c r="G145" s="133">
        <f>G134+G139+G140+G141+G142+G143+G144</f>
        <v>0</v>
      </c>
      <c r="H145" s="133">
        <f>H134+H139+H140+H141+H142+H143+H144</f>
        <v>0</v>
      </c>
      <c r="I145" s="219"/>
    </row>
    <row r="146" spans="2:9" ht="16.5" x14ac:dyDescent="0.3">
      <c r="B146" s="219"/>
      <c r="C146" s="224" t="s">
        <v>363</v>
      </c>
      <c r="D146" s="57"/>
      <c r="E146" s="78" t="s">
        <v>47</v>
      </c>
      <c r="F146" s="78"/>
      <c r="G146" s="250"/>
      <c r="H146" s="250"/>
      <c r="I146" s="219"/>
    </row>
    <row r="147" spans="2:9" ht="16.5" x14ac:dyDescent="0.3">
      <c r="B147" s="219"/>
      <c r="C147" s="224" t="s">
        <v>142</v>
      </c>
      <c r="D147" s="57"/>
      <c r="E147" s="78" t="s">
        <v>47</v>
      </c>
      <c r="F147" s="78"/>
      <c r="G147" s="231"/>
      <c r="H147" s="231"/>
      <c r="I147" s="219"/>
    </row>
    <row r="148" spans="2:9" ht="16.5" x14ac:dyDescent="0.3">
      <c r="B148" s="219"/>
      <c r="C148" s="224" t="s">
        <v>364</v>
      </c>
      <c r="D148" s="57"/>
      <c r="E148" s="78" t="s">
        <v>47</v>
      </c>
      <c r="F148" s="78"/>
      <c r="G148" s="231"/>
      <c r="H148" s="231"/>
      <c r="I148" s="219"/>
    </row>
    <row r="149" spans="2:9" ht="16.5" x14ac:dyDescent="0.3">
      <c r="B149" s="219"/>
      <c r="C149" s="224" t="s">
        <v>365</v>
      </c>
      <c r="D149" s="57"/>
      <c r="E149" s="78" t="s">
        <v>47</v>
      </c>
      <c r="F149" s="78"/>
      <c r="G149" s="231"/>
      <c r="H149" s="231"/>
      <c r="I149" s="219"/>
    </row>
    <row r="150" spans="2:9" ht="16.5" x14ac:dyDescent="0.3">
      <c r="B150" s="219"/>
      <c r="C150" s="224" t="s">
        <v>145</v>
      </c>
      <c r="D150" s="57"/>
      <c r="E150" s="78" t="s">
        <v>47</v>
      </c>
      <c r="F150" s="78"/>
      <c r="G150" s="231"/>
      <c r="H150" s="231"/>
      <c r="I150" s="219"/>
    </row>
    <row r="151" spans="2:9" ht="16.5" x14ac:dyDescent="0.3">
      <c r="B151" s="219"/>
      <c r="C151" s="224" t="s">
        <v>366</v>
      </c>
      <c r="D151" s="57"/>
      <c r="E151" s="78"/>
      <c r="F151" s="78"/>
      <c r="G151" s="229">
        <f>G152+G153</f>
        <v>0</v>
      </c>
      <c r="H151" s="229">
        <f>H152+H153</f>
        <v>0</v>
      </c>
      <c r="I151" s="219"/>
    </row>
    <row r="152" spans="2:9" ht="16.5" x14ac:dyDescent="0.3">
      <c r="B152" s="219"/>
      <c r="C152" s="243" t="s">
        <v>367</v>
      </c>
      <c r="D152" s="57"/>
      <c r="E152" s="78" t="s">
        <v>47</v>
      </c>
      <c r="F152" s="78"/>
      <c r="G152" s="231"/>
      <c r="H152" s="231"/>
      <c r="I152" s="219"/>
    </row>
    <row r="153" spans="2:9" ht="16.5" x14ac:dyDescent="0.3">
      <c r="B153" s="219"/>
      <c r="C153" s="243" t="s">
        <v>368</v>
      </c>
      <c r="D153" s="57"/>
      <c r="E153" s="78" t="s">
        <v>47</v>
      </c>
      <c r="F153" s="78"/>
      <c r="G153" s="231"/>
      <c r="H153" s="231"/>
      <c r="I153" s="219"/>
    </row>
    <row r="154" spans="2:9" ht="25.5" x14ac:dyDescent="0.3">
      <c r="B154" s="219"/>
      <c r="C154" s="224" t="s">
        <v>369</v>
      </c>
      <c r="D154" s="57"/>
      <c r="E154" s="78"/>
      <c r="F154" s="78"/>
      <c r="G154" s="229">
        <f>G155-G156</f>
        <v>0</v>
      </c>
      <c r="H154" s="229">
        <f>H155-H156</f>
        <v>0</v>
      </c>
      <c r="I154" s="219"/>
    </row>
    <row r="155" spans="2:9" ht="16.5" x14ac:dyDescent="0.3">
      <c r="B155" s="219"/>
      <c r="C155" s="243" t="s">
        <v>370</v>
      </c>
      <c r="D155" s="57"/>
      <c r="E155" s="78" t="s">
        <v>47</v>
      </c>
      <c r="F155" s="78"/>
      <c r="G155" s="231"/>
      <c r="H155" s="231"/>
      <c r="I155" s="219"/>
    </row>
    <row r="156" spans="2:9" ht="16.5" x14ac:dyDescent="0.3">
      <c r="B156" s="219"/>
      <c r="C156" s="243" t="s">
        <v>371</v>
      </c>
      <c r="D156" s="57"/>
      <c r="E156" s="78" t="s">
        <v>47</v>
      </c>
      <c r="F156" s="78"/>
      <c r="G156" s="231"/>
      <c r="H156" s="231"/>
      <c r="I156" s="219"/>
    </row>
    <row r="157" spans="2:9" ht="16.5" x14ac:dyDescent="0.3">
      <c r="B157" s="219"/>
      <c r="C157" s="224" t="s">
        <v>372</v>
      </c>
      <c r="D157" s="57"/>
      <c r="E157" s="78"/>
      <c r="F157" s="78"/>
      <c r="G157" s="229">
        <f>G158-G159</f>
        <v>0</v>
      </c>
      <c r="H157" s="229">
        <f>H158-H159</f>
        <v>0</v>
      </c>
      <c r="I157" s="219"/>
    </row>
    <row r="158" spans="2:9" ht="16.5" x14ac:dyDescent="0.3">
      <c r="B158" s="219"/>
      <c r="C158" s="243" t="s">
        <v>373</v>
      </c>
      <c r="D158" s="57"/>
      <c r="E158" s="78" t="s">
        <v>47</v>
      </c>
      <c r="F158" s="78"/>
      <c r="G158" s="231"/>
      <c r="H158" s="231"/>
      <c r="I158" s="219"/>
    </row>
    <row r="159" spans="2:9" ht="16.5" x14ac:dyDescent="0.3">
      <c r="B159" s="219"/>
      <c r="C159" s="243" t="s">
        <v>374</v>
      </c>
      <c r="D159" s="57"/>
      <c r="E159" s="78" t="s">
        <v>47</v>
      </c>
      <c r="F159" s="78"/>
      <c r="G159" s="231"/>
      <c r="H159" s="231"/>
      <c r="I159" s="219"/>
    </row>
    <row r="160" spans="2:9" ht="16.5" x14ac:dyDescent="0.3">
      <c r="B160" s="219"/>
      <c r="C160" s="224" t="s">
        <v>375</v>
      </c>
      <c r="D160" s="57"/>
      <c r="E160" s="78"/>
      <c r="F160" s="78"/>
      <c r="G160" s="229">
        <f>G161+G162+G163+G164+G165+G166</f>
        <v>0</v>
      </c>
      <c r="H160" s="229">
        <f>H161+H162+H163+H164+H165+H166</f>
        <v>0</v>
      </c>
      <c r="I160" s="219"/>
    </row>
    <row r="161" spans="2:9" ht="16.5" x14ac:dyDescent="0.3">
      <c r="B161" s="219"/>
      <c r="C161" s="243" t="s">
        <v>376</v>
      </c>
      <c r="D161" s="57"/>
      <c r="E161" s="78" t="s">
        <v>47</v>
      </c>
      <c r="F161" s="78"/>
      <c r="G161" s="231"/>
      <c r="H161" s="231"/>
      <c r="I161" s="219"/>
    </row>
    <row r="162" spans="2:9" ht="38.25" x14ac:dyDescent="0.3">
      <c r="B162" s="219"/>
      <c r="C162" s="243" t="s">
        <v>377</v>
      </c>
      <c r="D162" s="57"/>
      <c r="E162" s="78" t="s">
        <v>47</v>
      </c>
      <c r="F162" s="78"/>
      <c r="G162" s="231"/>
      <c r="H162" s="231"/>
      <c r="I162" s="219"/>
    </row>
    <row r="163" spans="2:9" ht="16.5" x14ac:dyDescent="0.3">
      <c r="B163" s="219"/>
      <c r="C163" s="243" t="s">
        <v>378</v>
      </c>
      <c r="D163" s="57"/>
      <c r="E163" s="78" t="s">
        <v>47</v>
      </c>
      <c r="F163" s="78"/>
      <c r="G163" s="231"/>
      <c r="H163" s="231"/>
      <c r="I163" s="219"/>
    </row>
    <row r="164" spans="2:9" ht="16.5" x14ac:dyDescent="0.3">
      <c r="B164" s="219"/>
      <c r="C164" s="243" t="s">
        <v>379</v>
      </c>
      <c r="D164" s="57"/>
      <c r="E164" s="78" t="s">
        <v>47</v>
      </c>
      <c r="F164" s="78"/>
      <c r="G164" s="231"/>
      <c r="H164" s="231"/>
      <c r="I164" s="219"/>
    </row>
    <row r="165" spans="2:9" ht="16.5" x14ac:dyDescent="0.3">
      <c r="B165" s="219"/>
      <c r="C165" s="243" t="s">
        <v>380</v>
      </c>
      <c r="D165" s="57"/>
      <c r="E165" s="78" t="s">
        <v>47</v>
      </c>
      <c r="F165" s="78"/>
      <c r="G165" s="231"/>
      <c r="H165" s="231"/>
      <c r="I165" s="219"/>
    </row>
    <row r="166" spans="2:9" ht="16.5" x14ac:dyDescent="0.3">
      <c r="B166" s="219"/>
      <c r="C166" s="243" t="s">
        <v>381</v>
      </c>
      <c r="D166" s="57"/>
      <c r="E166" s="78" t="s">
        <v>47</v>
      </c>
      <c r="F166" s="78"/>
      <c r="G166" s="231"/>
      <c r="H166" s="231"/>
      <c r="I166" s="219"/>
    </row>
    <row r="167" spans="2:9" ht="16.5" x14ac:dyDescent="0.3">
      <c r="B167" s="219"/>
      <c r="C167" s="243" t="s">
        <v>382</v>
      </c>
      <c r="D167" s="57"/>
      <c r="E167" s="78" t="s">
        <v>47</v>
      </c>
      <c r="F167" s="78"/>
      <c r="G167" s="229">
        <f>G168-G169</f>
        <v>0</v>
      </c>
      <c r="H167" s="229">
        <f>H168-H169</f>
        <v>0</v>
      </c>
      <c r="I167" s="219"/>
    </row>
    <row r="168" spans="2:9" ht="16.5" x14ac:dyDescent="0.3">
      <c r="B168" s="219"/>
      <c r="C168" s="243" t="s">
        <v>383</v>
      </c>
      <c r="D168" s="57"/>
      <c r="E168" s="78" t="s">
        <v>47</v>
      </c>
      <c r="F168" s="78"/>
      <c r="G168" s="231"/>
      <c r="H168" s="231"/>
      <c r="I168" s="219"/>
    </row>
    <row r="169" spans="2:9" ht="16.5" x14ac:dyDescent="0.3">
      <c r="B169" s="219"/>
      <c r="C169" s="243" t="s">
        <v>384</v>
      </c>
      <c r="D169" s="57"/>
      <c r="E169" s="78" t="s">
        <v>47</v>
      </c>
      <c r="F169" s="78"/>
      <c r="G169" s="231"/>
      <c r="H169" s="231"/>
      <c r="I169" s="219"/>
    </row>
    <row r="170" spans="2:9" ht="16.5" x14ac:dyDescent="0.3">
      <c r="B170" s="219"/>
      <c r="C170" s="98" t="s">
        <v>152</v>
      </c>
      <c r="D170" s="57"/>
      <c r="E170" s="78"/>
      <c r="F170" s="78"/>
      <c r="G170" s="133">
        <f>G146+G147+G148+G149-G150+G151+G154+G157+G160+G167</f>
        <v>0</v>
      </c>
      <c r="H170" s="133">
        <f>H146+H147+H148+H149-H150+H151+H154+H157+H160+H167</f>
        <v>0</v>
      </c>
      <c r="I170" s="219"/>
    </row>
    <row r="171" spans="2:9" ht="16.5" x14ac:dyDescent="0.3">
      <c r="B171" s="219"/>
      <c r="C171" s="98" t="s">
        <v>385</v>
      </c>
      <c r="D171" s="57"/>
      <c r="E171" s="78"/>
      <c r="F171" s="78"/>
      <c r="G171" s="133"/>
      <c r="H171" s="133"/>
      <c r="I171" s="219"/>
    </row>
    <row r="172" spans="2:9" ht="16.5" x14ac:dyDescent="0.3">
      <c r="B172" s="219"/>
      <c r="C172" s="251" t="s">
        <v>386</v>
      </c>
      <c r="D172" s="57"/>
      <c r="E172" s="78"/>
      <c r="F172" s="78"/>
      <c r="G172" s="133">
        <f>IF((G145-G170)&gt;0,G145-G170,0)</f>
        <v>0</v>
      </c>
      <c r="H172" s="133">
        <f>IF((H145-H170)&gt;0,H145-H170,0)</f>
        <v>0</v>
      </c>
      <c r="I172" s="219"/>
    </row>
    <row r="173" spans="2:9" ht="16.5" x14ac:dyDescent="0.3">
      <c r="B173" s="219"/>
      <c r="C173" s="251" t="s">
        <v>387</v>
      </c>
      <c r="D173" s="57"/>
      <c r="E173" s="78"/>
      <c r="F173" s="78"/>
      <c r="G173" s="133">
        <f>IF((G145-G170)&lt;0,G170-G145,0)</f>
        <v>0</v>
      </c>
      <c r="H173" s="133">
        <f>IF((H145-H170)&lt;0,H170-H145,0)</f>
        <v>0</v>
      </c>
      <c r="I173" s="219"/>
    </row>
    <row r="174" spans="2:9" ht="16.5" x14ac:dyDescent="0.3">
      <c r="B174" s="219"/>
      <c r="C174" s="224" t="s">
        <v>388</v>
      </c>
      <c r="D174" s="57"/>
      <c r="E174" s="78" t="s">
        <v>47</v>
      </c>
      <c r="F174" s="78"/>
      <c r="G174" s="250"/>
      <c r="H174" s="250"/>
      <c r="I174" s="219"/>
    </row>
    <row r="175" spans="2:9" ht="16.5" x14ac:dyDescent="0.3">
      <c r="B175" s="219"/>
      <c r="C175" s="224" t="s">
        <v>389</v>
      </c>
      <c r="D175" s="57"/>
      <c r="E175" s="78" t="s">
        <v>47</v>
      </c>
      <c r="F175" s="78"/>
      <c r="G175" s="231"/>
      <c r="H175" s="231"/>
      <c r="I175" s="219"/>
    </row>
    <row r="176" spans="2:9" ht="16.5" x14ac:dyDescent="0.3">
      <c r="B176" s="219"/>
      <c r="C176" s="224" t="s">
        <v>390</v>
      </c>
      <c r="D176" s="57"/>
      <c r="E176" s="78" t="s">
        <v>47</v>
      </c>
      <c r="F176" s="78"/>
      <c r="G176" s="231"/>
      <c r="H176" s="231"/>
      <c r="I176" s="219"/>
    </row>
    <row r="177" spans="2:9" ht="16.5" x14ac:dyDescent="0.3">
      <c r="B177" s="219"/>
      <c r="C177" s="224" t="s">
        <v>391</v>
      </c>
      <c r="D177" s="57"/>
      <c r="E177" s="78" t="s">
        <v>47</v>
      </c>
      <c r="F177" s="78"/>
      <c r="G177" s="231"/>
      <c r="H177" s="231"/>
      <c r="I177" s="219"/>
    </row>
    <row r="178" spans="2:9" ht="16.5" x14ac:dyDescent="0.3">
      <c r="B178" s="219"/>
      <c r="C178" s="98" t="s">
        <v>159</v>
      </c>
      <c r="D178" s="57"/>
      <c r="E178" s="78"/>
      <c r="F178" s="78"/>
      <c r="G178" s="133">
        <f>G174+G175+G176+G177</f>
        <v>0</v>
      </c>
      <c r="H178" s="133">
        <f>H174+H175+H176+H177</f>
        <v>0</v>
      </c>
      <c r="I178" s="219"/>
    </row>
    <row r="179" spans="2:9" ht="25.5" x14ac:dyDescent="0.3">
      <c r="B179" s="219"/>
      <c r="C179" s="224" t="s">
        <v>392</v>
      </c>
      <c r="D179" s="57"/>
      <c r="E179" s="78" t="s">
        <v>47</v>
      </c>
      <c r="F179" s="78"/>
      <c r="G179" s="233">
        <f>G180-G181</f>
        <v>0</v>
      </c>
      <c r="H179" s="233">
        <f>H180-H181</f>
        <v>0</v>
      </c>
      <c r="I179" s="219"/>
    </row>
    <row r="180" spans="2:9" ht="16.5" x14ac:dyDescent="0.3">
      <c r="B180" s="219"/>
      <c r="C180" s="243" t="s">
        <v>383</v>
      </c>
      <c r="D180" s="57"/>
      <c r="E180" s="78" t="s">
        <v>47</v>
      </c>
      <c r="F180" s="78"/>
      <c r="G180" s="231"/>
      <c r="H180" s="231"/>
      <c r="I180" s="219"/>
    </row>
    <row r="181" spans="2:9" ht="16.5" x14ac:dyDescent="0.3">
      <c r="B181" s="219"/>
      <c r="C181" s="243" t="s">
        <v>384</v>
      </c>
      <c r="D181" s="57"/>
      <c r="E181" s="78" t="s">
        <v>47</v>
      </c>
      <c r="F181" s="78"/>
      <c r="G181" s="231"/>
      <c r="H181" s="231"/>
      <c r="I181" s="219"/>
    </row>
    <row r="182" spans="2:9" ht="16.5" x14ac:dyDescent="0.3">
      <c r="B182" s="219"/>
      <c r="C182" s="224" t="s">
        <v>393</v>
      </c>
      <c r="D182" s="57"/>
      <c r="E182" s="78" t="s">
        <v>47</v>
      </c>
      <c r="F182" s="78"/>
      <c r="G182" s="231"/>
      <c r="H182" s="231"/>
      <c r="I182" s="219"/>
    </row>
    <row r="183" spans="2:9" ht="16.5" x14ac:dyDescent="0.3">
      <c r="B183" s="219"/>
      <c r="C183" s="224" t="s">
        <v>394</v>
      </c>
      <c r="D183" s="57"/>
      <c r="E183" s="78" t="s">
        <v>47</v>
      </c>
      <c r="F183" s="78"/>
      <c r="G183" s="231"/>
      <c r="H183" s="231"/>
      <c r="I183" s="219"/>
    </row>
    <row r="184" spans="2:9" ht="16.5" x14ac:dyDescent="0.3">
      <c r="B184" s="219"/>
      <c r="C184" s="98" t="s">
        <v>163</v>
      </c>
      <c r="D184" s="57"/>
      <c r="E184" s="78"/>
      <c r="F184" s="78"/>
      <c r="G184" s="133">
        <f>G179+G182+G183</f>
        <v>0</v>
      </c>
      <c r="H184" s="133">
        <f>H179+H182+H183</f>
        <v>0</v>
      </c>
      <c r="I184" s="219"/>
    </row>
    <row r="185" spans="2:9" ht="16.5" x14ac:dyDescent="0.3">
      <c r="B185" s="219"/>
      <c r="C185" s="98" t="s">
        <v>395</v>
      </c>
      <c r="D185" s="57"/>
      <c r="E185" s="78"/>
      <c r="F185" s="78"/>
      <c r="G185" s="133"/>
      <c r="H185" s="133"/>
      <c r="I185" s="219"/>
    </row>
    <row r="186" spans="2:9" ht="16.5" x14ac:dyDescent="0.3">
      <c r="B186" s="219"/>
      <c r="C186" s="251" t="s">
        <v>386</v>
      </c>
      <c r="D186" s="57"/>
      <c r="E186" s="78"/>
      <c r="F186" s="78"/>
      <c r="G186" s="133">
        <f>IF((G178-G184)&gt;0,G178-G184,0)</f>
        <v>0</v>
      </c>
      <c r="H186" s="133">
        <f>IF((H178-H184)&gt;0,H178-H184,0)</f>
        <v>0</v>
      </c>
      <c r="I186" s="219"/>
    </row>
    <row r="187" spans="2:9" ht="16.5" x14ac:dyDescent="0.3">
      <c r="B187" s="219"/>
      <c r="C187" s="251" t="s">
        <v>387</v>
      </c>
      <c r="D187" s="57"/>
      <c r="E187" s="78"/>
      <c r="F187" s="78"/>
      <c r="G187" s="133">
        <f>IF((G178-G184)&lt;0,G184-G178,0)</f>
        <v>0</v>
      </c>
      <c r="H187" s="133">
        <f>IF((H178-H184)&lt;0,H184-H178,0)</f>
        <v>0</v>
      </c>
      <c r="I187" s="219"/>
    </row>
    <row r="188" spans="2:9" ht="16.5" x14ac:dyDescent="0.3">
      <c r="B188" s="219"/>
      <c r="C188" s="98" t="s">
        <v>166</v>
      </c>
      <c r="D188" s="57"/>
      <c r="E188" s="78"/>
      <c r="F188" s="78"/>
      <c r="G188" s="133">
        <f>G145+G178</f>
        <v>0</v>
      </c>
      <c r="H188" s="133">
        <f>H145+H178</f>
        <v>0</v>
      </c>
      <c r="I188" s="219"/>
    </row>
    <row r="189" spans="2:9" ht="16.5" x14ac:dyDescent="0.3">
      <c r="B189" s="219"/>
      <c r="C189" s="98" t="s">
        <v>167</v>
      </c>
      <c r="D189" s="57"/>
      <c r="E189" s="78"/>
      <c r="F189" s="78"/>
      <c r="G189" s="133">
        <f>G170+G184</f>
        <v>0</v>
      </c>
      <c r="H189" s="133">
        <f>H170+H184</f>
        <v>0</v>
      </c>
      <c r="I189" s="219"/>
    </row>
    <row r="190" spans="2:9" ht="16.5" x14ac:dyDescent="0.3">
      <c r="B190" s="219"/>
      <c r="C190" s="98" t="s">
        <v>396</v>
      </c>
      <c r="D190" s="57"/>
      <c r="E190" s="78"/>
      <c r="F190" s="78"/>
      <c r="G190" s="133"/>
      <c r="H190" s="133"/>
      <c r="I190" s="219"/>
    </row>
    <row r="191" spans="2:9" ht="16.5" x14ac:dyDescent="0.3">
      <c r="B191" s="219"/>
      <c r="C191" s="251" t="s">
        <v>386</v>
      </c>
      <c r="D191" s="57"/>
      <c r="E191" s="78"/>
      <c r="F191" s="78"/>
      <c r="G191" s="133">
        <f>IF((G188-G189)&gt;0,G188-G189,0)</f>
        <v>0</v>
      </c>
      <c r="H191" s="133">
        <f>IF((H188-H189)&gt;0,H188-H189,0)</f>
        <v>0</v>
      </c>
      <c r="I191" s="219"/>
    </row>
    <row r="192" spans="2:9" ht="16.5" x14ac:dyDescent="0.3">
      <c r="B192" s="219"/>
      <c r="C192" s="251" t="s">
        <v>387</v>
      </c>
      <c r="D192" s="57"/>
      <c r="E192" s="78"/>
      <c r="F192" s="78"/>
      <c r="G192" s="133">
        <f>IF((G188-G189)&lt;0,G189-G188,0)</f>
        <v>0</v>
      </c>
      <c r="H192" s="133">
        <f>IF((H188-H189)&lt;0,H189-H188,0)</f>
        <v>0</v>
      </c>
      <c r="I192" s="219"/>
    </row>
    <row r="193" spans="2:9" ht="16.5" x14ac:dyDescent="0.3">
      <c r="B193" s="219"/>
      <c r="C193" s="224" t="s">
        <v>397</v>
      </c>
      <c r="D193" s="57"/>
      <c r="E193" s="78" t="s">
        <v>47</v>
      </c>
      <c r="F193" s="78"/>
      <c r="G193" s="250"/>
      <c r="H193" s="250"/>
      <c r="I193" s="219"/>
    </row>
    <row r="194" spans="2:9" ht="16.5" x14ac:dyDescent="0.3">
      <c r="B194" s="219"/>
      <c r="C194" s="224" t="s">
        <v>398</v>
      </c>
      <c r="D194" s="57"/>
      <c r="E194" s="78" t="s">
        <v>47</v>
      </c>
      <c r="F194" s="78"/>
      <c r="G194" s="227"/>
      <c r="H194" s="227"/>
      <c r="I194" s="219"/>
    </row>
    <row r="195" spans="2:9" ht="16.5" x14ac:dyDescent="0.3">
      <c r="B195" s="219"/>
      <c r="C195" s="224" t="s">
        <v>399</v>
      </c>
      <c r="D195" s="57"/>
      <c r="E195" s="78" t="s">
        <v>47</v>
      </c>
      <c r="F195" s="78"/>
      <c r="G195" s="250"/>
      <c r="H195" s="250"/>
      <c r="I195" s="219"/>
    </row>
    <row r="196" spans="2:9" ht="33" x14ac:dyDescent="0.3">
      <c r="B196" s="219"/>
      <c r="C196" s="98" t="s">
        <v>400</v>
      </c>
      <c r="D196" s="57"/>
      <c r="E196" s="78"/>
      <c r="F196" s="78"/>
      <c r="G196" s="133"/>
      <c r="H196" s="133"/>
      <c r="I196" s="219"/>
    </row>
    <row r="197" spans="2:9" ht="16.5" x14ac:dyDescent="0.3">
      <c r="B197" s="219"/>
      <c r="C197" s="251" t="s">
        <v>386</v>
      </c>
      <c r="D197" s="57"/>
      <c r="E197" s="78"/>
      <c r="F197" s="78"/>
      <c r="G197" s="133">
        <f>IF((G191-G192-G193-G194-G195)&gt;0,G191-G192-G193-G194-G195,0)</f>
        <v>0</v>
      </c>
      <c r="H197" s="133">
        <f>IF((H191-H192-H193-H194-H195)&gt;0,H191-H192-H193-H194-H195,0)</f>
        <v>0</v>
      </c>
      <c r="I197" s="219"/>
    </row>
    <row r="198" spans="2:9" ht="16.5" x14ac:dyDescent="0.3">
      <c r="B198" s="219"/>
      <c r="C198" s="251" t="s">
        <v>387</v>
      </c>
      <c r="D198" s="57"/>
      <c r="E198" s="78"/>
      <c r="F198" s="78"/>
      <c r="G198" s="133">
        <f>IF((G192+G193+G194+G195-G191)&gt;0,G192+G193+G194+G195-G191,0)</f>
        <v>0</v>
      </c>
      <c r="H198" s="133">
        <f>IF((H192+H193+H194+H195-H191)&gt;0,H192+H193+H194+H195-H191,0)</f>
        <v>0</v>
      </c>
      <c r="I198" s="219"/>
    </row>
    <row r="199" spans="2:9" ht="16.5" x14ac:dyDescent="0.3">
      <c r="B199" s="219"/>
      <c r="C199" s="244"/>
      <c r="D199" s="57"/>
      <c r="E199" s="78"/>
      <c r="F199" s="78"/>
      <c r="G199" s="245"/>
      <c r="H199" s="245"/>
      <c r="I199" s="219"/>
    </row>
  </sheetData>
  <sheetProtection algorithmName="SHA-512" hashValue="S9GbDot2OEo2ILewJb1Ypf8UD2neIfXuwGBOugcRsI0+eJtsJVbFYGtOqRLceUq41GfrjzVcCe/Kiy99sVO5PA==" saltValue="3/+PYhmr6rTbog8KVSUcIA==" spinCount="100000" sheet="1" objects="1" scenarios="1"/>
  <conditionalFormatting sqref="G128:H128">
    <cfRule type="cellIs" dxfId="7" priority="1" operator="equal">
      <formula>"ERROR"</formula>
    </cfRule>
    <cfRule type="cellIs" dxfId="6" priority="2" operator="equal">
      <formula>"OK"</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I41"/>
  <sheetViews>
    <sheetView zoomScaleNormal="100" workbookViewId="0">
      <selection activeCell="G17" sqref="G17"/>
    </sheetView>
  </sheetViews>
  <sheetFormatPr defaultColWidth="8.85546875" defaultRowHeight="15" x14ac:dyDescent="0.25"/>
  <cols>
    <col min="1" max="1" width="8.85546875" style="15"/>
    <col min="2" max="2" width="6.7109375" style="15" customWidth="1"/>
    <col min="3" max="3" width="5.140625" style="15" customWidth="1"/>
    <col min="4" max="4" width="32" style="15" customWidth="1"/>
    <col min="5" max="5" width="7.7109375" style="15" customWidth="1"/>
    <col min="6" max="6" width="9" style="15" customWidth="1"/>
    <col min="7" max="7" width="11.85546875" style="15" customWidth="1"/>
    <col min="8" max="8" width="15.28515625" style="15" customWidth="1"/>
    <col min="9" max="9" width="6" style="15" customWidth="1"/>
    <col min="10" max="16384" width="8.85546875" style="15"/>
  </cols>
  <sheetData>
    <row r="2" spans="2:9" ht="15.75" thickBot="1" x14ac:dyDescent="0.3">
      <c r="B2" s="1"/>
      <c r="C2" s="1"/>
      <c r="D2" s="1"/>
      <c r="E2" s="1"/>
      <c r="F2" s="1"/>
      <c r="G2" s="1"/>
      <c r="H2" s="1"/>
      <c r="I2" s="1"/>
    </row>
    <row r="3" spans="2:9" ht="16.5" x14ac:dyDescent="0.3">
      <c r="B3" s="1"/>
      <c r="C3" s="5" t="str">
        <f>'6-Indicatori financiari'!C3</f>
        <v>PROGRAMUL REGIONAL NORD-VEST 2021-2027</v>
      </c>
      <c r="D3" s="6"/>
      <c r="E3" s="22"/>
      <c r="F3" s="22"/>
      <c r="G3" s="22"/>
      <c r="H3" s="23"/>
      <c r="I3" s="1"/>
    </row>
    <row r="4" spans="2:9" x14ac:dyDescent="0.25">
      <c r="B4" s="1"/>
      <c r="C4" s="306" t="str">
        <f>'6-Indicatori financiari'!C4</f>
        <v>Obiectiv specific: O Europă mai competitivă și mai inteligentă, prin promovarea unei transformări economice inovatoare și inteligente și a conectivității TIC regionale</v>
      </c>
      <c r="D4" s="307"/>
      <c r="E4" s="307"/>
      <c r="F4" s="307"/>
      <c r="G4" s="307"/>
      <c r="H4" s="308"/>
      <c r="I4" s="1"/>
    </row>
    <row r="5" spans="2:9" x14ac:dyDescent="0.25">
      <c r="B5" s="1"/>
      <c r="C5" s="306"/>
      <c r="D5" s="307"/>
      <c r="E5" s="307"/>
      <c r="F5" s="307"/>
      <c r="G5" s="307"/>
      <c r="H5" s="308"/>
      <c r="I5" s="1"/>
    </row>
    <row r="6" spans="2:9" ht="16.5" x14ac:dyDescent="0.3">
      <c r="B6" s="1"/>
      <c r="C6" s="7" t="str">
        <f>'6-Indicatori financiari'!C6</f>
        <v>Actiune: a) Transformarea digitală a IMM-urilor</v>
      </c>
      <c r="D6" s="8"/>
      <c r="E6" s="1"/>
      <c r="F6" s="1"/>
      <c r="G6" s="1"/>
      <c r="H6" s="24"/>
      <c r="I6" s="1"/>
    </row>
    <row r="7" spans="2:9" ht="17.25" thickBot="1" x14ac:dyDescent="0.35">
      <c r="B7" s="1"/>
      <c r="C7" s="9" t="str">
        <f>'6-Indicatori financiari'!C7</f>
        <v>Apel de proiecte nr. PRNV/2023/121/1</v>
      </c>
      <c r="D7" s="10"/>
      <c r="E7" s="25"/>
      <c r="F7" s="25"/>
      <c r="G7" s="25"/>
      <c r="H7" s="26"/>
      <c r="I7" s="1"/>
    </row>
    <row r="8" spans="2:9" x14ac:dyDescent="0.25">
      <c r="B8" s="1"/>
      <c r="C8" s="1"/>
      <c r="D8" s="1"/>
      <c r="E8" s="1"/>
      <c r="F8" s="1"/>
      <c r="G8" s="1"/>
      <c r="H8" s="1"/>
      <c r="I8" s="1"/>
    </row>
    <row r="10" spans="2:9" x14ac:dyDescent="0.25">
      <c r="B10" s="1"/>
      <c r="C10" s="1"/>
      <c r="D10" s="1"/>
      <c r="E10" s="1"/>
      <c r="F10" s="1"/>
      <c r="G10" s="1"/>
      <c r="H10" s="1"/>
      <c r="I10" s="1"/>
    </row>
    <row r="11" spans="2:9" ht="14.45" customHeight="1" x14ac:dyDescent="0.25">
      <c r="B11" s="1"/>
      <c r="C11" s="359" t="s">
        <v>37</v>
      </c>
      <c r="D11" s="359"/>
      <c r="E11" s="359"/>
      <c r="F11" s="359"/>
      <c r="G11" s="359"/>
      <c r="H11" s="359"/>
      <c r="I11" s="1"/>
    </row>
    <row r="12" spans="2:9" ht="51" customHeight="1" x14ac:dyDescent="0.25">
      <c r="B12" s="1"/>
      <c r="C12" s="359" t="s">
        <v>38</v>
      </c>
      <c r="D12" s="359"/>
      <c r="E12" s="359"/>
      <c r="F12" s="359"/>
      <c r="G12" s="359"/>
      <c r="H12" s="359"/>
      <c r="I12" s="1"/>
    </row>
    <row r="13" spans="2:9" ht="10.9" customHeight="1" x14ac:dyDescent="0.25">
      <c r="B13" s="1"/>
      <c r="C13" s="27"/>
      <c r="D13" s="27"/>
      <c r="E13" s="27"/>
      <c r="F13" s="27"/>
      <c r="G13" s="27"/>
      <c r="H13" s="27"/>
      <c r="I13" s="1"/>
    </row>
    <row r="14" spans="2:9" ht="16.149999999999999" customHeight="1" x14ac:dyDescent="0.25">
      <c r="B14" s="1"/>
      <c r="C14" s="360" t="s">
        <v>39</v>
      </c>
      <c r="D14" s="360"/>
      <c r="E14" s="360"/>
      <c r="F14" s="360"/>
      <c r="G14" s="360"/>
      <c r="H14" s="360"/>
      <c r="I14" s="1"/>
    </row>
    <row r="15" spans="2:9" ht="11.45" customHeight="1" x14ac:dyDescent="0.25">
      <c r="B15" s="1"/>
      <c r="C15" s="28"/>
      <c r="D15" s="28"/>
      <c r="E15" s="28"/>
      <c r="F15" s="28"/>
      <c r="G15" s="28"/>
      <c r="H15" s="28"/>
      <c r="I15" s="1"/>
    </row>
    <row r="16" spans="2:9" ht="56.45" customHeight="1" x14ac:dyDescent="0.25">
      <c r="B16" s="1"/>
      <c r="C16" s="48" t="s">
        <v>40</v>
      </c>
      <c r="D16" s="361" t="s">
        <v>46</v>
      </c>
      <c r="E16" s="361"/>
      <c r="F16" s="361"/>
      <c r="G16" s="361"/>
      <c r="H16" s="362"/>
      <c r="I16" s="1"/>
    </row>
    <row r="17" spans="2:9" ht="14.45" customHeight="1" x14ac:dyDescent="0.25">
      <c r="B17" s="1"/>
      <c r="C17" s="40"/>
      <c r="D17" s="38"/>
      <c r="E17" s="38"/>
      <c r="F17" s="38"/>
      <c r="G17" s="38"/>
      <c r="H17" s="41"/>
      <c r="I17" s="1"/>
    </row>
    <row r="18" spans="2:9" ht="14.45" customHeight="1" x14ac:dyDescent="0.25">
      <c r="B18" s="1"/>
      <c r="C18" s="42" t="s">
        <v>49</v>
      </c>
      <c r="D18" s="358" t="s">
        <v>106</v>
      </c>
      <c r="E18" s="358"/>
      <c r="F18" s="358"/>
      <c r="G18" s="358"/>
      <c r="H18" s="363"/>
      <c r="I18" s="1"/>
    </row>
    <row r="19" spans="2:9" ht="14.45" customHeight="1" x14ac:dyDescent="0.25">
      <c r="B19" s="1"/>
      <c r="C19" s="42"/>
      <c r="D19" s="350" t="s">
        <v>34</v>
      </c>
      <c r="E19" s="350"/>
      <c r="F19" s="350"/>
      <c r="G19" s="350"/>
      <c r="H19" s="49">
        <f>'2-Bilant_Solicitant'!H118+'2-Bilant_Solicitant'!H119</f>
        <v>0</v>
      </c>
      <c r="I19" s="1"/>
    </row>
    <row r="20" spans="2:9" ht="18.600000000000001" customHeight="1" x14ac:dyDescent="0.25">
      <c r="B20" s="1"/>
      <c r="C20" s="42"/>
      <c r="D20" s="350" t="s">
        <v>35</v>
      </c>
      <c r="E20" s="350"/>
      <c r="F20" s="350"/>
      <c r="G20" s="350"/>
      <c r="H20" s="49">
        <f>'2-Bilant_Solicitant'!H120+'2-Bilant_Solicitant'!H121</f>
        <v>0</v>
      </c>
      <c r="I20" s="1"/>
    </row>
    <row r="21" spans="2:9" ht="14.45" customHeight="1" x14ac:dyDescent="0.25">
      <c r="B21" s="1"/>
      <c r="C21" s="42"/>
      <c r="D21" s="364" t="s">
        <v>36</v>
      </c>
      <c r="E21" s="364"/>
      <c r="F21" s="364"/>
      <c r="G21" s="364"/>
      <c r="H21" s="50">
        <f>H19+H20</f>
        <v>0</v>
      </c>
      <c r="I21" s="1"/>
    </row>
    <row r="22" spans="2:9" ht="7.9" customHeight="1" thickBot="1" x14ac:dyDescent="0.3">
      <c r="B22" s="1"/>
      <c r="C22" s="42"/>
      <c r="D22" s="29"/>
      <c r="E22" s="29"/>
      <c r="F22" s="29"/>
      <c r="G22" s="29"/>
      <c r="H22" s="43"/>
      <c r="I22" s="1"/>
    </row>
    <row r="23" spans="2:9" ht="30" customHeight="1" thickBot="1" x14ac:dyDescent="0.3">
      <c r="B23" s="1"/>
      <c r="C23" s="42"/>
      <c r="D23" s="32" t="s">
        <v>44</v>
      </c>
      <c r="E23" s="369" t="str">
        <f>IF(H21&gt;0,"Solicitantul nu se incadreaza in categoria intreprinderilor in dificultate","Se trece la pasul ii)")</f>
        <v>Se trece la pasul ii)</v>
      </c>
      <c r="F23" s="370"/>
      <c r="G23" s="370"/>
      <c r="H23" s="371"/>
      <c r="I23" s="1"/>
    </row>
    <row r="24" spans="2:9" ht="8.4499999999999993" customHeight="1" x14ac:dyDescent="0.25">
      <c r="B24" s="1"/>
      <c r="C24" s="42"/>
      <c r="D24" s="37"/>
      <c r="E24" s="39"/>
      <c r="F24" s="39"/>
      <c r="G24" s="39"/>
      <c r="H24" s="44"/>
      <c r="I24" s="1"/>
    </row>
    <row r="25" spans="2:9" ht="29.45" customHeight="1" x14ac:dyDescent="0.25">
      <c r="B25" s="1"/>
      <c r="C25" s="42" t="s">
        <v>50</v>
      </c>
      <c r="D25" s="350" t="s">
        <v>105</v>
      </c>
      <c r="E25" s="350"/>
      <c r="F25" s="350"/>
      <c r="G25" s="350"/>
      <c r="H25" s="365"/>
      <c r="I25" s="1"/>
    </row>
    <row r="26" spans="2:9" ht="14.45" customHeight="1" x14ac:dyDescent="0.25">
      <c r="B26" s="1"/>
      <c r="C26" s="42"/>
      <c r="D26" s="350" t="s">
        <v>41</v>
      </c>
      <c r="E26" s="350"/>
      <c r="F26" s="350"/>
      <c r="G26" s="350"/>
      <c r="H26" s="49">
        <f>IF(H21&gt;0,"NA",'2-Bilant_Solicitant'!H107)</f>
        <v>0</v>
      </c>
      <c r="I26" s="1"/>
    </row>
    <row r="27" spans="2:9" ht="14.45" customHeight="1" x14ac:dyDescent="0.25">
      <c r="B27" s="1"/>
      <c r="C27" s="42"/>
      <c r="D27" s="350" t="s">
        <v>42</v>
      </c>
      <c r="E27" s="350"/>
      <c r="F27" s="350"/>
      <c r="G27" s="350"/>
      <c r="H27" s="49">
        <f>IF(H21&gt;0,"NA",'2-Bilant_Solicitant'!H108)</f>
        <v>0</v>
      </c>
      <c r="I27" s="1"/>
    </row>
    <row r="28" spans="2:9" ht="14.45" customHeight="1" x14ac:dyDescent="0.25">
      <c r="B28" s="1"/>
      <c r="C28" s="42"/>
      <c r="D28" s="350" t="s">
        <v>43</v>
      </c>
      <c r="E28" s="350"/>
      <c r="F28" s="350"/>
      <c r="G28" s="350"/>
      <c r="H28" s="49">
        <f>IF(H21&gt;0,"NA",'2-Bilant_Solicitant'!H109+'2-Bilant_Solicitant'!H114)</f>
        <v>0</v>
      </c>
      <c r="I28" s="1"/>
    </row>
    <row r="29" spans="2:9" ht="15.75" thickBot="1" x14ac:dyDescent="0.3">
      <c r="B29" s="1"/>
      <c r="C29" s="42"/>
      <c r="D29" s="350" t="s">
        <v>469</v>
      </c>
      <c r="E29" s="350"/>
      <c r="F29" s="350"/>
      <c r="G29" s="350"/>
      <c r="H29" s="49">
        <f>IF(H21&gt;0,"NA",'2-Bilant_Solicitant'!H115+'2-Bilant_Solicitant'!H116+'2-Bilant_Solicitant'!H117+'2-Bilant_Solicitant'!H122)</f>
        <v>0</v>
      </c>
      <c r="I29" s="1"/>
    </row>
    <row r="30" spans="2:9" ht="29.45" customHeight="1" thickBot="1" x14ac:dyDescent="0.3">
      <c r="B30" s="1"/>
      <c r="C30" s="42"/>
      <c r="D30" s="32" t="s">
        <v>44</v>
      </c>
      <c r="E30" s="353" t="str">
        <f>IF(OR(H26="NA",H21+SUM(H27:H29)&gt;=0),"Nu exista pierdere de capital",H21+SUM(H27:H29))</f>
        <v>Nu exista pierdere de capital</v>
      </c>
      <c r="F30" s="354"/>
      <c r="G30" s="354"/>
      <c r="H30" s="355"/>
      <c r="I30" s="1"/>
    </row>
    <row r="31" spans="2:9" ht="9" customHeight="1" x14ac:dyDescent="0.25">
      <c r="B31" s="1"/>
      <c r="C31" s="42"/>
      <c r="D31" s="51"/>
      <c r="E31" s="51"/>
      <c r="F31" s="51"/>
      <c r="G31" s="51"/>
      <c r="H31" s="45"/>
      <c r="I31" s="1"/>
    </row>
    <row r="32" spans="2:9" ht="36" customHeight="1" thickBot="1" x14ac:dyDescent="0.3">
      <c r="B32" s="1"/>
      <c r="C32" s="42" t="s">
        <v>51</v>
      </c>
      <c r="D32" s="351" t="s">
        <v>455</v>
      </c>
      <c r="E32" s="351"/>
      <c r="F32" s="351"/>
      <c r="G32" s="351"/>
      <c r="H32" s="352"/>
      <c r="I32" s="1"/>
    </row>
    <row r="33" spans="2:9" ht="31.9" customHeight="1" thickBot="1" x14ac:dyDescent="0.3">
      <c r="B33" s="1"/>
      <c r="C33" s="46"/>
      <c r="D33" s="31" t="s">
        <v>44</v>
      </c>
      <c r="E33" s="366" t="str">
        <f>CONCATENATE("Solicitantul ",IF(H21&gt;=0,"nu ",IF(E30="Nu exista pierdere de capital","nu ", IF(ABS(E30)&gt;H26/2,"","nu "))),"se încadrează în categoria întreprinderilor în dificultate")</f>
        <v>Solicitantul nu se încadrează în categoria întreprinderilor în dificultate</v>
      </c>
      <c r="F33" s="367"/>
      <c r="G33" s="367"/>
      <c r="H33" s="368"/>
      <c r="I33" s="1"/>
    </row>
    <row r="34" spans="2:9" ht="16.5" x14ac:dyDescent="0.25">
      <c r="B34" s="1"/>
      <c r="C34" s="289"/>
      <c r="D34" s="30"/>
      <c r="E34" s="30"/>
      <c r="F34" s="30"/>
      <c r="G34" s="30"/>
      <c r="H34" s="47"/>
      <c r="I34" s="1"/>
    </row>
    <row r="35" spans="2:9" ht="7.9" customHeight="1" x14ac:dyDescent="0.25">
      <c r="B35" s="1"/>
      <c r="C35" s="28"/>
      <c r="D35" s="28"/>
      <c r="E35" s="28"/>
      <c r="F35" s="28"/>
      <c r="G35" s="28"/>
      <c r="H35" s="28"/>
      <c r="I35" s="1"/>
    </row>
    <row r="36" spans="2:9" ht="52.15" customHeight="1" x14ac:dyDescent="0.25">
      <c r="B36" s="1"/>
      <c r="C36" s="285" t="s">
        <v>443</v>
      </c>
      <c r="D36" s="356" t="s">
        <v>444</v>
      </c>
      <c r="E36" s="356"/>
      <c r="F36" s="356"/>
      <c r="G36" s="356"/>
      <c r="H36" s="357"/>
      <c r="I36" s="1"/>
    </row>
    <row r="37" spans="2:9" x14ac:dyDescent="0.25">
      <c r="B37" s="1"/>
      <c r="C37" s="286"/>
      <c r="D37" s="287"/>
      <c r="E37" s="287"/>
      <c r="F37" s="287"/>
      <c r="G37" s="287"/>
      <c r="H37" s="288"/>
      <c r="I37" s="1"/>
    </row>
    <row r="38" spans="2:9" ht="43.9" customHeight="1" x14ac:dyDescent="0.25">
      <c r="B38" s="1"/>
      <c r="C38" s="285" t="s">
        <v>445</v>
      </c>
      <c r="D38" s="356" t="s">
        <v>446</v>
      </c>
      <c r="E38" s="356"/>
      <c r="F38" s="356"/>
      <c r="G38" s="356"/>
      <c r="H38" s="357"/>
      <c r="I38" s="1"/>
    </row>
    <row r="39" spans="2:9" ht="16.5" x14ac:dyDescent="0.25">
      <c r="B39" s="1"/>
      <c r="C39" s="28"/>
      <c r="D39" s="28"/>
      <c r="E39" s="28"/>
      <c r="F39" s="28"/>
      <c r="G39" s="28"/>
      <c r="H39" s="28"/>
      <c r="I39" s="1"/>
    </row>
    <row r="40" spans="2:9" ht="28.9" customHeight="1" x14ac:dyDescent="0.3">
      <c r="B40" s="2"/>
      <c r="C40" s="358" t="s">
        <v>45</v>
      </c>
      <c r="D40" s="358"/>
      <c r="E40" s="358"/>
      <c r="F40" s="358"/>
      <c r="G40" s="358"/>
      <c r="H40" s="358"/>
      <c r="I40" s="1"/>
    </row>
    <row r="41" spans="2:9" ht="16.5" x14ac:dyDescent="0.3">
      <c r="B41" s="2"/>
      <c r="C41" s="2"/>
      <c r="D41" s="2"/>
      <c r="E41" s="2"/>
      <c r="F41" s="2"/>
      <c r="G41" s="2"/>
      <c r="H41" s="2"/>
      <c r="I41" s="1"/>
    </row>
  </sheetData>
  <sheetProtection algorithmName="SHA-512" hashValue="u9YF3K/aUH3n+UT6uCyYjXpbBlTuVL79UjUeVUXMcGup6O0evvyA3P1vW7PwG8dBWq/rGGlrnwdYrdMX5ChCWQ==" saltValue="XhrEQ7Sm/RrQRJ2De/hDhA==" spinCount="100000" sheet="1" objects="1" scenarios="1"/>
  <mergeCells count="21">
    <mergeCell ref="D36:H36"/>
    <mergeCell ref="D38:H38"/>
    <mergeCell ref="C40:H40"/>
    <mergeCell ref="C4:H5"/>
    <mergeCell ref="C11:H11"/>
    <mergeCell ref="C12:H12"/>
    <mergeCell ref="C14:H14"/>
    <mergeCell ref="D16:H16"/>
    <mergeCell ref="D18:H18"/>
    <mergeCell ref="D19:G19"/>
    <mergeCell ref="D20:G20"/>
    <mergeCell ref="D21:G21"/>
    <mergeCell ref="D25:H25"/>
    <mergeCell ref="E33:H33"/>
    <mergeCell ref="E23:H23"/>
    <mergeCell ref="D26:G26"/>
    <mergeCell ref="D27:G27"/>
    <mergeCell ref="D28:G28"/>
    <mergeCell ref="D29:G29"/>
    <mergeCell ref="D32:H32"/>
    <mergeCell ref="E30:H30"/>
  </mergeCells>
  <conditionalFormatting sqref="E33:H33">
    <cfRule type="cellIs" dxfId="5" priority="1" operator="equal">
      <formula>"Solicitantul nu se incadreaza in categoria intreprinderilor in dificultate"</formula>
    </cfRule>
    <cfRule type="cellIs" dxfId="4" priority="2" operator="equal">
      <formula>"Solicitantul se incadreaza in categoria intreprinderilor in dificultate"</formula>
    </cfRule>
  </conditionalFormatting>
  <pageMargins left="0.7" right="0.7" top="0.75" bottom="0.75" header="0.3" footer="0.3"/>
  <pageSetup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T53"/>
  <sheetViews>
    <sheetView view="pageBreakPreview" topLeftCell="A25" zoomScale="90" zoomScaleNormal="100" zoomScaleSheetLayoutView="90" workbookViewId="0">
      <selection activeCell="E48" sqref="E48"/>
    </sheetView>
  </sheetViews>
  <sheetFormatPr defaultColWidth="8.85546875" defaultRowHeight="16.5" x14ac:dyDescent="0.3"/>
  <cols>
    <col min="1" max="2" width="5.5703125" style="139" customWidth="1"/>
    <col min="3" max="3" width="9" style="139" customWidth="1"/>
    <col min="4" max="4" width="57.42578125" style="139" customWidth="1"/>
    <col min="5" max="5" width="17" style="139" customWidth="1"/>
    <col min="6" max="6" width="14.42578125" style="139" customWidth="1"/>
    <col min="7" max="7" width="22.7109375" style="139" customWidth="1"/>
    <col min="8" max="8" width="17.85546875" style="139" customWidth="1"/>
    <col min="9" max="9" width="16.7109375" style="139" customWidth="1"/>
    <col min="10" max="10" width="14.7109375" style="139" customWidth="1"/>
    <col min="11" max="11" width="19" style="139" customWidth="1"/>
    <col min="12" max="13" width="6.7109375" style="139" customWidth="1"/>
    <col min="14" max="14" width="5.85546875" style="139" customWidth="1"/>
    <col min="15" max="15" width="13.42578125" style="139" customWidth="1"/>
    <col min="16" max="16" width="14.7109375" style="139" customWidth="1"/>
    <col min="17" max="17" width="13.85546875" style="139" customWidth="1"/>
    <col min="18" max="18" width="12.42578125" style="139" customWidth="1"/>
    <col min="19" max="19" width="8.85546875" style="139"/>
    <col min="20" max="20" width="5.28515625" style="139" customWidth="1"/>
    <col min="21" max="16384" width="8.85546875" style="139"/>
  </cols>
  <sheetData>
    <row r="2" spans="2:20" ht="8.4499999999999993" customHeight="1" x14ac:dyDescent="0.3">
      <c r="B2" s="57"/>
      <c r="C2" s="57"/>
      <c r="D2" s="57"/>
      <c r="E2" s="57"/>
      <c r="F2" s="57"/>
      <c r="G2" s="57"/>
      <c r="H2" s="57"/>
      <c r="I2" s="57"/>
      <c r="J2" s="57"/>
      <c r="K2" s="57"/>
      <c r="L2" s="57"/>
    </row>
    <row r="3" spans="2:20" ht="8.4499999999999993" customHeight="1" thickBot="1" x14ac:dyDescent="0.35">
      <c r="B3" s="57"/>
      <c r="C3" s="57"/>
      <c r="D3" s="57"/>
      <c r="E3" s="57"/>
      <c r="F3" s="57"/>
      <c r="G3" s="57"/>
      <c r="H3" s="57"/>
      <c r="I3" s="57"/>
      <c r="J3" s="57"/>
      <c r="K3" s="57"/>
      <c r="L3" s="57"/>
    </row>
    <row r="4" spans="2:20" ht="14.45" customHeight="1" x14ac:dyDescent="0.3">
      <c r="B4" s="57"/>
      <c r="C4" s="59" t="str">
        <f>'1-Inputuri'!C4</f>
        <v>PROGRAMUL REGIONAL NORD-VEST 2021-2027</v>
      </c>
      <c r="D4" s="140"/>
      <c r="E4" s="140"/>
      <c r="F4" s="140"/>
      <c r="G4" s="140"/>
      <c r="H4" s="140"/>
      <c r="I4" s="140"/>
      <c r="J4" s="140"/>
      <c r="K4" s="60"/>
      <c r="L4" s="57"/>
    </row>
    <row r="5" spans="2:20" ht="14.45" customHeight="1" x14ac:dyDescent="0.3">
      <c r="B5" s="57"/>
      <c r="C5" s="61" t="str">
        <f>'1-Inputuri'!C5</f>
        <v>Obiectiv specific: O Europă mai competitivă și mai inteligentă, prin promovarea unei transformări economice inovatoare și inteligente și a conectivității TIC regionale</v>
      </c>
      <c r="D5" s="66"/>
      <c r="E5" s="66"/>
      <c r="F5" s="66"/>
      <c r="G5" s="66"/>
      <c r="H5" s="66"/>
      <c r="I5" s="66"/>
      <c r="J5" s="66"/>
      <c r="K5" s="62"/>
      <c r="L5" s="57"/>
    </row>
    <row r="6" spans="2:20" ht="14.45" customHeight="1" x14ac:dyDescent="0.3">
      <c r="B6" s="57"/>
      <c r="C6" s="61" t="str">
        <f>'1-Inputuri'!C7</f>
        <v>Actiune: a) Transformarea digitală a IMM-urilor</v>
      </c>
      <c r="D6" s="66"/>
      <c r="E6" s="66"/>
      <c r="F6" s="66"/>
      <c r="G6" s="66"/>
      <c r="H6" s="66"/>
      <c r="I6" s="66"/>
      <c r="J6" s="66"/>
      <c r="K6" s="62"/>
      <c r="L6" s="57"/>
    </row>
    <row r="7" spans="2:20" ht="14.45" customHeight="1" thickBot="1" x14ac:dyDescent="0.35">
      <c r="B7" s="57"/>
      <c r="C7" s="63" t="str">
        <f>'1-Inputuri'!C8</f>
        <v>Apel de proiecte nr. PRNV/2023/121/1</v>
      </c>
      <c r="D7" s="141"/>
      <c r="E7" s="141"/>
      <c r="F7" s="141"/>
      <c r="G7" s="141"/>
      <c r="H7" s="141"/>
      <c r="I7" s="141"/>
      <c r="J7" s="141"/>
      <c r="K7" s="64"/>
      <c r="L7" s="57"/>
    </row>
    <row r="8" spans="2:20" x14ac:dyDescent="0.3">
      <c r="B8" s="57"/>
      <c r="C8" s="57"/>
      <c r="D8" s="57"/>
      <c r="E8" s="57"/>
      <c r="F8" s="57"/>
      <c r="G8" s="57"/>
      <c r="H8" s="57"/>
      <c r="I8" s="57"/>
      <c r="J8" s="57"/>
      <c r="K8" s="57"/>
      <c r="L8" s="57"/>
    </row>
    <row r="11" spans="2:20" x14ac:dyDescent="0.3">
      <c r="B11" s="57"/>
      <c r="C11" s="57"/>
      <c r="D11" s="57"/>
      <c r="E11" s="57"/>
      <c r="F11" s="57"/>
      <c r="G11" s="57"/>
      <c r="H11" s="57"/>
      <c r="I11" s="57"/>
      <c r="J11" s="57"/>
      <c r="K11" s="57"/>
      <c r="L11" s="57"/>
      <c r="N11" s="57"/>
      <c r="O11" s="57"/>
      <c r="P11" s="57"/>
      <c r="Q11" s="57"/>
      <c r="R11" s="57"/>
      <c r="S11" s="57"/>
      <c r="T11" s="57"/>
    </row>
    <row r="12" spans="2:20" ht="17.25" thickBot="1" x14ac:dyDescent="0.35">
      <c r="B12" s="57"/>
      <c r="C12" s="57"/>
      <c r="D12" s="57"/>
      <c r="E12" s="57"/>
      <c r="F12" s="57"/>
      <c r="G12" s="57"/>
      <c r="H12" s="57"/>
      <c r="I12" s="57"/>
      <c r="J12" s="57"/>
      <c r="K12" s="57"/>
      <c r="L12" s="57"/>
      <c r="N12" s="57"/>
      <c r="O12" s="57"/>
      <c r="P12" s="57"/>
      <c r="Q12" s="57"/>
      <c r="R12" s="57"/>
      <c r="S12" s="57"/>
      <c r="T12" s="57"/>
    </row>
    <row r="13" spans="2:20" ht="24" customHeight="1" x14ac:dyDescent="0.3">
      <c r="B13" s="57"/>
      <c r="C13" s="394" t="s">
        <v>411</v>
      </c>
      <c r="D13" s="396" t="s">
        <v>0</v>
      </c>
      <c r="E13" s="398" t="s">
        <v>1</v>
      </c>
      <c r="F13" s="398"/>
      <c r="G13" s="386" t="s">
        <v>2</v>
      </c>
      <c r="H13" s="398" t="s">
        <v>3</v>
      </c>
      <c r="I13" s="398"/>
      <c r="J13" s="386" t="s">
        <v>4</v>
      </c>
      <c r="K13" s="378" t="s">
        <v>5</v>
      </c>
      <c r="L13" s="57"/>
      <c r="N13" s="57"/>
      <c r="O13" s="372" t="s">
        <v>82</v>
      </c>
      <c r="P13" s="373"/>
      <c r="Q13" s="373"/>
      <c r="R13" s="373"/>
      <c r="S13" s="374"/>
      <c r="T13" s="57"/>
    </row>
    <row r="14" spans="2:20" ht="36.6" customHeight="1" thickBot="1" x14ac:dyDescent="0.35">
      <c r="B14" s="57"/>
      <c r="C14" s="395"/>
      <c r="D14" s="397"/>
      <c r="E14" s="266" t="s">
        <v>6</v>
      </c>
      <c r="F14" s="266" t="s">
        <v>7</v>
      </c>
      <c r="G14" s="387"/>
      <c r="H14" s="266" t="s">
        <v>6</v>
      </c>
      <c r="I14" s="266" t="s">
        <v>8</v>
      </c>
      <c r="J14" s="387"/>
      <c r="K14" s="379"/>
      <c r="L14" s="57"/>
      <c r="N14" s="57"/>
      <c r="O14" s="375"/>
      <c r="P14" s="376"/>
      <c r="Q14" s="376"/>
      <c r="R14" s="376"/>
      <c r="S14" s="377"/>
      <c r="T14" s="57"/>
    </row>
    <row r="15" spans="2:20" ht="20.45" customHeight="1" thickBot="1" x14ac:dyDescent="0.35">
      <c r="B15" s="57"/>
      <c r="C15" s="391" t="s">
        <v>424</v>
      </c>
      <c r="D15" s="392"/>
      <c r="E15" s="392"/>
      <c r="F15" s="392"/>
      <c r="G15" s="392"/>
      <c r="H15" s="392"/>
      <c r="I15" s="392"/>
      <c r="J15" s="392"/>
      <c r="K15" s="393"/>
      <c r="L15" s="57"/>
      <c r="N15" s="57"/>
      <c r="O15" s="260"/>
      <c r="P15" s="261"/>
      <c r="Q15" s="261"/>
      <c r="R15" s="261"/>
      <c r="S15" s="262"/>
      <c r="T15" s="57"/>
    </row>
    <row r="16" spans="2:20" ht="27.6" customHeight="1" x14ac:dyDescent="0.3">
      <c r="B16" s="57"/>
      <c r="C16" s="267" t="s">
        <v>448</v>
      </c>
      <c r="D16" s="380" t="s">
        <v>412</v>
      </c>
      <c r="E16" s="381"/>
      <c r="F16" s="381"/>
      <c r="G16" s="381"/>
      <c r="H16" s="381"/>
      <c r="I16" s="381"/>
      <c r="J16" s="381"/>
      <c r="K16" s="382"/>
      <c r="L16" s="57"/>
      <c r="N16" s="57"/>
      <c r="O16" s="142" t="s">
        <v>80</v>
      </c>
      <c r="P16" s="143" t="s">
        <v>83</v>
      </c>
      <c r="Q16" s="143" t="s">
        <v>84</v>
      </c>
      <c r="R16" s="143" t="s">
        <v>5</v>
      </c>
      <c r="S16" s="144" t="s">
        <v>81</v>
      </c>
      <c r="T16" s="57"/>
    </row>
    <row r="17" spans="2:20" ht="41.45" customHeight="1" x14ac:dyDescent="0.3">
      <c r="B17" s="57"/>
      <c r="C17" s="195" t="s">
        <v>226</v>
      </c>
      <c r="D17" s="425" t="s">
        <v>415</v>
      </c>
      <c r="E17" s="4"/>
      <c r="F17" s="4"/>
      <c r="G17" s="3">
        <f>E17+F17</f>
        <v>0</v>
      </c>
      <c r="H17" s="4"/>
      <c r="I17" s="4"/>
      <c r="J17" s="3">
        <f>H17+I17</f>
        <v>0</v>
      </c>
      <c r="K17" s="12">
        <f>G17+J17</f>
        <v>0</v>
      </c>
      <c r="L17" s="57"/>
      <c r="N17" s="57"/>
      <c r="O17" s="146"/>
      <c r="P17" s="147"/>
      <c r="Q17" s="147"/>
      <c r="R17" s="165">
        <f>SUM(O17:Q17)</f>
        <v>0</v>
      </c>
      <c r="S17" s="166" t="str">
        <f>IF(R17=K17,"OK","ERROR")</f>
        <v>OK</v>
      </c>
      <c r="T17" s="57"/>
    </row>
    <row r="18" spans="2:20" ht="32.450000000000003" customHeight="1" x14ac:dyDescent="0.3">
      <c r="B18" s="57"/>
      <c r="C18" s="195" t="s">
        <v>9</v>
      </c>
      <c r="D18" s="426" t="s">
        <v>413</v>
      </c>
      <c r="E18" s="4"/>
      <c r="F18" s="4"/>
      <c r="G18" s="3">
        <f>E18+F18</f>
        <v>0</v>
      </c>
      <c r="H18" s="4"/>
      <c r="I18" s="4"/>
      <c r="J18" s="3">
        <f>H18+I18</f>
        <v>0</v>
      </c>
      <c r="K18" s="12">
        <f>G18+J18</f>
        <v>0</v>
      </c>
      <c r="L18" s="57"/>
      <c r="N18" s="57"/>
      <c r="O18" s="146"/>
      <c r="P18" s="147"/>
      <c r="Q18" s="147"/>
      <c r="R18" s="165">
        <f>SUM(O18:Q18)</f>
        <v>0</v>
      </c>
      <c r="S18" s="166" t="str">
        <f>IF(R18=K18,"OK","ERROR")</f>
        <v>OK</v>
      </c>
      <c r="T18" s="57"/>
    </row>
    <row r="19" spans="2:20" ht="27.6" customHeight="1" x14ac:dyDescent="0.3">
      <c r="B19" s="57"/>
      <c r="C19" s="195" t="s">
        <v>17</v>
      </c>
      <c r="D19" s="426" t="s">
        <v>414</v>
      </c>
      <c r="E19" s="4"/>
      <c r="F19" s="4"/>
      <c r="G19" s="3">
        <f t="shared" ref="G19" si="0">E19+F19</f>
        <v>0</v>
      </c>
      <c r="H19" s="4"/>
      <c r="I19" s="4"/>
      <c r="J19" s="3">
        <f>H19+I19</f>
        <v>0</v>
      </c>
      <c r="K19" s="12">
        <f>G19+J19</f>
        <v>0</v>
      </c>
      <c r="L19" s="57"/>
      <c r="N19" s="57"/>
      <c r="O19" s="146"/>
      <c r="P19" s="147"/>
      <c r="Q19" s="147"/>
      <c r="R19" s="165">
        <f>SUM(O19:Q19)</f>
        <v>0</v>
      </c>
      <c r="S19" s="166" t="str">
        <f>IF(R19=K19,"OK","ERROR")</f>
        <v>OK</v>
      </c>
      <c r="T19" s="57"/>
    </row>
    <row r="20" spans="2:20" ht="19.899999999999999" customHeight="1" x14ac:dyDescent="0.3">
      <c r="B20" s="57"/>
      <c r="C20" s="148"/>
      <c r="D20" s="427" t="s">
        <v>450</v>
      </c>
      <c r="E20" s="11">
        <f>SUM(E17:E19)</f>
        <v>0</v>
      </c>
      <c r="F20" s="11">
        <f t="shared" ref="F20:K20" si="1">SUM(F17:F19)</f>
        <v>0</v>
      </c>
      <c r="G20" s="11">
        <f t="shared" si="1"/>
        <v>0</v>
      </c>
      <c r="H20" s="11">
        <f t="shared" si="1"/>
        <v>0</v>
      </c>
      <c r="I20" s="11">
        <f t="shared" si="1"/>
        <v>0</v>
      </c>
      <c r="J20" s="11">
        <f t="shared" si="1"/>
        <v>0</v>
      </c>
      <c r="K20" s="13">
        <f t="shared" si="1"/>
        <v>0</v>
      </c>
      <c r="L20" s="57"/>
      <c r="N20" s="57"/>
      <c r="O20" s="211">
        <f>SUM(O17:O19)</f>
        <v>0</v>
      </c>
      <c r="P20" s="165">
        <f>SUM(P17:P19)</f>
        <v>0</v>
      </c>
      <c r="Q20" s="165">
        <f>SUM(Q17:Q19)</f>
        <v>0</v>
      </c>
      <c r="R20" s="165">
        <f>SUM(O20:Q20)</f>
        <v>0</v>
      </c>
      <c r="S20" s="166" t="str">
        <f>IF(R20=K20,"OK","ERROR")</f>
        <v>OK</v>
      </c>
      <c r="T20" s="57"/>
    </row>
    <row r="21" spans="2:20" ht="19.899999999999999" customHeight="1" x14ac:dyDescent="0.3">
      <c r="B21" s="57"/>
      <c r="C21" s="267" t="s">
        <v>448</v>
      </c>
      <c r="D21" s="383" t="s">
        <v>447</v>
      </c>
      <c r="E21" s="384"/>
      <c r="F21" s="384"/>
      <c r="G21" s="384"/>
      <c r="H21" s="384"/>
      <c r="I21" s="384"/>
      <c r="J21" s="384"/>
      <c r="K21" s="385"/>
      <c r="L21" s="57"/>
      <c r="N21" s="57"/>
      <c r="O21" s="150"/>
      <c r="P21" s="388"/>
      <c r="Q21" s="389"/>
      <c r="R21" s="389"/>
      <c r="S21" s="390"/>
      <c r="T21" s="57"/>
    </row>
    <row r="22" spans="2:20" ht="28.9" customHeight="1" x14ac:dyDescent="0.3">
      <c r="B22" s="57"/>
      <c r="C22" s="145" t="s">
        <v>227</v>
      </c>
      <c r="D22" s="428" t="s">
        <v>416</v>
      </c>
      <c r="E22" s="4"/>
      <c r="F22" s="4"/>
      <c r="G22" s="3">
        <f>E22+F22</f>
        <v>0</v>
      </c>
      <c r="H22" s="4"/>
      <c r="I22" s="4"/>
      <c r="J22" s="3">
        <f>H22+I22</f>
        <v>0</v>
      </c>
      <c r="K22" s="12">
        <f>G22+J22</f>
        <v>0</v>
      </c>
      <c r="L22" s="57"/>
      <c r="N22" s="57"/>
      <c r="O22" s="146"/>
      <c r="P22" s="147"/>
      <c r="Q22" s="147"/>
      <c r="R22" s="165">
        <f>SUM(O22:Q22)</f>
        <v>0</v>
      </c>
      <c r="S22" s="166" t="str">
        <f>IF(R22=K22,"OK","ERROR")</f>
        <v>OK</v>
      </c>
      <c r="T22" s="57"/>
    </row>
    <row r="23" spans="2:20" ht="19.899999999999999" customHeight="1" x14ac:dyDescent="0.3">
      <c r="B23" s="57"/>
      <c r="C23" s="145"/>
      <c r="D23" s="149" t="s">
        <v>451</v>
      </c>
      <c r="E23" s="11">
        <f>SUM(E22:E22)</f>
        <v>0</v>
      </c>
      <c r="F23" s="11">
        <f>SUM(F22:F22)</f>
        <v>0</v>
      </c>
      <c r="G23" s="11">
        <f>E23+F23</f>
        <v>0</v>
      </c>
      <c r="H23" s="11">
        <f>SUM(H22:H22)</f>
        <v>0</v>
      </c>
      <c r="I23" s="11">
        <f>SUM(I22:I22)</f>
        <v>0</v>
      </c>
      <c r="J23" s="11">
        <f>H23+I23</f>
        <v>0</v>
      </c>
      <c r="K23" s="13">
        <f>G23+J23</f>
        <v>0</v>
      </c>
      <c r="L23" s="57"/>
      <c r="N23" s="57"/>
      <c r="O23" s="211">
        <f>SUM(O22)</f>
        <v>0</v>
      </c>
      <c r="P23" s="165">
        <f t="shared" ref="P23" si="2">SUM(P22)</f>
        <v>0</v>
      </c>
      <c r="Q23" s="165">
        <f>SUM(Q22)</f>
        <v>0</v>
      </c>
      <c r="R23" s="165">
        <f>SUM(O23:Q23)</f>
        <v>0</v>
      </c>
      <c r="S23" s="166" t="str">
        <f>IF(R23=K23,"OK","ERROR")</f>
        <v>OK</v>
      </c>
      <c r="T23" s="57"/>
    </row>
    <row r="24" spans="2:20" ht="19.899999999999999" customHeight="1" x14ac:dyDescent="0.3">
      <c r="B24" s="57"/>
      <c r="C24" s="267" t="s">
        <v>448</v>
      </c>
      <c r="D24" s="383" t="s">
        <v>417</v>
      </c>
      <c r="E24" s="384"/>
      <c r="F24" s="384"/>
      <c r="G24" s="384"/>
      <c r="H24" s="384"/>
      <c r="I24" s="384"/>
      <c r="J24" s="384"/>
      <c r="K24" s="385"/>
      <c r="L24" s="57"/>
      <c r="N24" s="57"/>
      <c r="O24" s="401"/>
      <c r="P24" s="389"/>
      <c r="Q24" s="389"/>
      <c r="R24" s="389"/>
      <c r="S24" s="390"/>
      <c r="T24" s="57"/>
    </row>
    <row r="25" spans="2:20" ht="70.150000000000006" customHeight="1" x14ac:dyDescent="0.3">
      <c r="B25" s="57"/>
      <c r="C25" s="195" t="s">
        <v>418</v>
      </c>
      <c r="D25" s="429" t="s">
        <v>420</v>
      </c>
      <c r="E25" s="4"/>
      <c r="F25" s="4"/>
      <c r="G25" s="3">
        <f>E25+F25</f>
        <v>0</v>
      </c>
      <c r="H25" s="4"/>
      <c r="I25" s="4"/>
      <c r="J25" s="3">
        <f>H25+I25</f>
        <v>0</v>
      </c>
      <c r="K25" s="12">
        <f t="shared" ref="K25" si="3">G25+J25</f>
        <v>0</v>
      </c>
      <c r="L25" s="57"/>
      <c r="N25" s="57"/>
      <c r="O25" s="146"/>
      <c r="P25" s="147"/>
      <c r="Q25" s="147"/>
      <c r="R25" s="165">
        <f t="shared" ref="R25:R30" si="4">SUM(O25:Q25)</f>
        <v>0</v>
      </c>
      <c r="S25" s="166" t="str">
        <f t="shared" ref="S25:S30" si="5">IF(R25=K25,"OK","ERROR")</f>
        <v>OK</v>
      </c>
      <c r="T25" s="57"/>
    </row>
    <row r="26" spans="2:20" ht="27.6" customHeight="1" x14ac:dyDescent="0.3">
      <c r="B26" s="57"/>
      <c r="C26" s="145" t="s">
        <v>10</v>
      </c>
      <c r="D26" s="426" t="s">
        <v>421</v>
      </c>
      <c r="E26" s="4"/>
      <c r="F26" s="4"/>
      <c r="G26" s="3">
        <f t="shared" ref="G26:G29" si="6">E26+F26</f>
        <v>0</v>
      </c>
      <c r="H26" s="4"/>
      <c r="I26" s="4"/>
      <c r="J26" s="3">
        <f t="shared" ref="J26:J29" si="7">H26+I26</f>
        <v>0</v>
      </c>
      <c r="K26" s="12">
        <f t="shared" ref="K26:K29" si="8">G26+J26</f>
        <v>0</v>
      </c>
      <c r="L26" s="57"/>
      <c r="N26" s="57"/>
      <c r="O26" s="146"/>
      <c r="P26" s="147"/>
      <c r="Q26" s="147"/>
      <c r="R26" s="165">
        <f t="shared" si="4"/>
        <v>0</v>
      </c>
      <c r="S26" s="166" t="str">
        <f t="shared" si="5"/>
        <v>OK</v>
      </c>
      <c r="T26" s="57"/>
    </row>
    <row r="27" spans="2:20" ht="27.6" customHeight="1" x14ac:dyDescent="0.3">
      <c r="B27" s="57"/>
      <c r="C27" s="145" t="s">
        <v>11</v>
      </c>
      <c r="D27" s="426" t="s">
        <v>449</v>
      </c>
      <c r="E27" s="4"/>
      <c r="F27" s="4"/>
      <c r="G27" s="3">
        <f t="shared" si="6"/>
        <v>0</v>
      </c>
      <c r="H27" s="4"/>
      <c r="I27" s="4"/>
      <c r="J27" s="3">
        <f t="shared" si="7"/>
        <v>0</v>
      </c>
      <c r="K27" s="12">
        <f t="shared" si="8"/>
        <v>0</v>
      </c>
      <c r="L27" s="57"/>
      <c r="N27" s="57"/>
      <c r="O27" s="146"/>
      <c r="P27" s="147"/>
      <c r="Q27" s="147"/>
      <c r="R27" s="165">
        <f t="shared" si="4"/>
        <v>0</v>
      </c>
      <c r="S27" s="166" t="str">
        <f t="shared" si="5"/>
        <v>OK</v>
      </c>
      <c r="T27" s="57"/>
    </row>
    <row r="28" spans="2:20" ht="27.6" customHeight="1" x14ac:dyDescent="0.3">
      <c r="B28" s="57"/>
      <c r="C28" s="145" t="s">
        <v>12</v>
      </c>
      <c r="D28" s="426" t="s">
        <v>422</v>
      </c>
      <c r="E28" s="4"/>
      <c r="F28" s="4"/>
      <c r="G28" s="3">
        <f t="shared" si="6"/>
        <v>0</v>
      </c>
      <c r="H28" s="4"/>
      <c r="I28" s="4"/>
      <c r="J28" s="3">
        <f t="shared" si="7"/>
        <v>0</v>
      </c>
      <c r="K28" s="12">
        <f t="shared" si="8"/>
        <v>0</v>
      </c>
      <c r="L28" s="57"/>
      <c r="N28" s="57"/>
      <c r="O28" s="146"/>
      <c r="P28" s="147"/>
      <c r="Q28" s="147"/>
      <c r="R28" s="165">
        <f t="shared" si="4"/>
        <v>0</v>
      </c>
      <c r="S28" s="166" t="str">
        <f t="shared" si="5"/>
        <v>OK</v>
      </c>
      <c r="T28" s="57"/>
    </row>
    <row r="29" spans="2:20" ht="27.6" customHeight="1" x14ac:dyDescent="0.3">
      <c r="B29" s="57"/>
      <c r="C29" s="145" t="s">
        <v>419</v>
      </c>
      <c r="D29" s="426" t="s">
        <v>423</v>
      </c>
      <c r="E29" s="4"/>
      <c r="F29" s="4"/>
      <c r="G29" s="3">
        <f t="shared" si="6"/>
        <v>0</v>
      </c>
      <c r="H29" s="4"/>
      <c r="I29" s="4"/>
      <c r="J29" s="3">
        <f t="shared" si="7"/>
        <v>0</v>
      </c>
      <c r="K29" s="12">
        <f t="shared" si="8"/>
        <v>0</v>
      </c>
      <c r="L29" s="57"/>
      <c r="N29" s="57"/>
      <c r="O29" s="146"/>
      <c r="P29" s="147"/>
      <c r="Q29" s="147"/>
      <c r="R29" s="165">
        <f t="shared" si="4"/>
        <v>0</v>
      </c>
      <c r="S29" s="166" t="str">
        <f t="shared" si="5"/>
        <v>OK</v>
      </c>
      <c r="T29" s="57"/>
    </row>
    <row r="30" spans="2:20" ht="19.899999999999999" customHeight="1" x14ac:dyDescent="0.3">
      <c r="B30" s="57"/>
      <c r="C30" s="145"/>
      <c r="D30" s="149" t="s">
        <v>452</v>
      </c>
      <c r="E30" s="11">
        <f>SUM(E25:E29)</f>
        <v>0</v>
      </c>
      <c r="F30" s="11">
        <f t="shared" ref="F30:K30" si="9">SUM(F25:F29)</f>
        <v>0</v>
      </c>
      <c r="G30" s="11">
        <f t="shared" si="9"/>
        <v>0</v>
      </c>
      <c r="H30" s="11">
        <f t="shared" si="9"/>
        <v>0</v>
      </c>
      <c r="I30" s="11">
        <f t="shared" si="9"/>
        <v>0</v>
      </c>
      <c r="J30" s="11">
        <f t="shared" si="9"/>
        <v>0</v>
      </c>
      <c r="K30" s="13">
        <f t="shared" si="9"/>
        <v>0</v>
      </c>
      <c r="L30" s="57"/>
      <c r="N30" s="57"/>
      <c r="O30" s="211">
        <f>SUM(O25:O29)</f>
        <v>0</v>
      </c>
      <c r="P30" s="165">
        <f>SUM(P25:P29)</f>
        <v>0</v>
      </c>
      <c r="Q30" s="165">
        <f>SUM(Q25:Q29)</f>
        <v>0</v>
      </c>
      <c r="R30" s="165">
        <f t="shared" si="4"/>
        <v>0</v>
      </c>
      <c r="S30" s="166" t="str">
        <f t="shared" si="5"/>
        <v>OK</v>
      </c>
      <c r="T30" s="57"/>
    </row>
    <row r="31" spans="2:20" ht="19.899999999999999" customHeight="1" x14ac:dyDescent="0.3">
      <c r="B31" s="57"/>
      <c r="C31" s="267" t="s">
        <v>448</v>
      </c>
      <c r="D31" s="383" t="s">
        <v>15</v>
      </c>
      <c r="E31" s="384"/>
      <c r="F31" s="384"/>
      <c r="G31" s="384"/>
      <c r="H31" s="384"/>
      <c r="I31" s="384"/>
      <c r="J31" s="384"/>
      <c r="K31" s="385"/>
      <c r="L31" s="57"/>
      <c r="N31" s="57"/>
      <c r="O31" s="150"/>
      <c r="P31" s="151"/>
      <c r="Q31" s="151"/>
      <c r="R31" s="165"/>
      <c r="S31" s="166"/>
      <c r="T31" s="57"/>
    </row>
    <row r="32" spans="2:20" ht="67.150000000000006" customHeight="1" x14ac:dyDescent="0.3">
      <c r="B32" s="57"/>
      <c r="C32" s="195" t="s">
        <v>13</v>
      </c>
      <c r="D32" s="426" t="s">
        <v>470</v>
      </c>
      <c r="E32" s="4"/>
      <c r="F32" s="4"/>
      <c r="G32" s="3">
        <f t="shared" ref="G32:G33" si="10">E32+F32</f>
        <v>0</v>
      </c>
      <c r="H32" s="4"/>
      <c r="I32" s="4"/>
      <c r="J32" s="3">
        <f t="shared" ref="J32:J33" si="11">H32+I32</f>
        <v>0</v>
      </c>
      <c r="K32" s="12">
        <f t="shared" ref="K32:K33" si="12">G32+J32</f>
        <v>0</v>
      </c>
      <c r="L32" s="57"/>
      <c r="N32" s="57"/>
      <c r="O32" s="146"/>
      <c r="P32" s="147"/>
      <c r="Q32" s="147"/>
      <c r="R32" s="165">
        <f t="shared" ref="R32:R35" si="13">SUM(O32:Q32)</f>
        <v>0</v>
      </c>
      <c r="S32" s="166" t="str">
        <f t="shared" ref="S32:S35" si="14">IF(R32=K32,"OK","ERROR")</f>
        <v>OK</v>
      </c>
      <c r="T32" s="57"/>
    </row>
    <row r="33" spans="2:20" ht="31.15" customHeight="1" x14ac:dyDescent="0.3">
      <c r="B33" s="57"/>
      <c r="C33" s="195" t="s">
        <v>14</v>
      </c>
      <c r="D33" s="426" t="s">
        <v>425</v>
      </c>
      <c r="E33" s="4"/>
      <c r="F33" s="4"/>
      <c r="G33" s="3">
        <f t="shared" si="10"/>
        <v>0</v>
      </c>
      <c r="H33" s="4"/>
      <c r="I33" s="4"/>
      <c r="J33" s="3">
        <f t="shared" si="11"/>
        <v>0</v>
      </c>
      <c r="K33" s="12">
        <f t="shared" si="12"/>
        <v>0</v>
      </c>
      <c r="L33" s="57"/>
      <c r="N33" s="57"/>
      <c r="O33" s="146"/>
      <c r="P33" s="147"/>
      <c r="Q33" s="147"/>
      <c r="R33" s="165">
        <f t="shared" si="13"/>
        <v>0</v>
      </c>
      <c r="S33" s="166" t="str">
        <f t="shared" si="14"/>
        <v>OK</v>
      </c>
      <c r="T33" s="57"/>
    </row>
    <row r="34" spans="2:20" ht="19.899999999999999" customHeight="1" x14ac:dyDescent="0.3">
      <c r="B34" s="57"/>
      <c r="C34" s="145"/>
      <c r="D34" s="149" t="s">
        <v>453</v>
      </c>
      <c r="E34" s="11">
        <f t="shared" ref="E34:K34" si="15">SUM(E32:E33)</f>
        <v>0</v>
      </c>
      <c r="F34" s="11">
        <f t="shared" si="15"/>
        <v>0</v>
      </c>
      <c r="G34" s="11">
        <f t="shared" si="15"/>
        <v>0</v>
      </c>
      <c r="H34" s="11">
        <f t="shared" si="15"/>
        <v>0</v>
      </c>
      <c r="I34" s="11">
        <f t="shared" si="15"/>
        <v>0</v>
      </c>
      <c r="J34" s="11">
        <f t="shared" si="15"/>
        <v>0</v>
      </c>
      <c r="K34" s="13">
        <f t="shared" si="15"/>
        <v>0</v>
      </c>
      <c r="L34" s="57"/>
      <c r="N34" s="57"/>
      <c r="O34" s="272">
        <f>SUM(O32:O33)</f>
        <v>0</v>
      </c>
      <c r="P34" s="11">
        <f>SUM(P32:P33)</f>
        <v>0</v>
      </c>
      <c r="Q34" s="11">
        <f>SUM(Q32:Q33)</f>
        <v>0</v>
      </c>
      <c r="R34" s="165">
        <f t="shared" si="13"/>
        <v>0</v>
      </c>
      <c r="S34" s="166" t="str">
        <f t="shared" si="14"/>
        <v>OK</v>
      </c>
      <c r="T34" s="57"/>
    </row>
    <row r="35" spans="2:20" ht="19.899999999999999" customHeight="1" thickBot="1" x14ac:dyDescent="0.35">
      <c r="B35" s="57"/>
      <c r="C35" s="399" t="s">
        <v>426</v>
      </c>
      <c r="D35" s="400"/>
      <c r="E35" s="268">
        <f t="shared" ref="E35:K35" si="16">E34+E30+E23+E20</f>
        <v>0</v>
      </c>
      <c r="F35" s="268">
        <f t="shared" si="16"/>
        <v>0</v>
      </c>
      <c r="G35" s="268">
        <f t="shared" si="16"/>
        <v>0</v>
      </c>
      <c r="H35" s="268">
        <f t="shared" si="16"/>
        <v>0</v>
      </c>
      <c r="I35" s="268">
        <f t="shared" si="16"/>
        <v>0</v>
      </c>
      <c r="J35" s="268">
        <f t="shared" si="16"/>
        <v>0</v>
      </c>
      <c r="K35" s="271">
        <f t="shared" si="16"/>
        <v>0</v>
      </c>
      <c r="L35" s="57"/>
      <c r="N35" s="57"/>
      <c r="O35" s="273">
        <f>O34+O30+O23+O20</f>
        <v>0</v>
      </c>
      <c r="P35" s="271">
        <f>P34+P30+P23+P20</f>
        <v>0</v>
      </c>
      <c r="Q35" s="271">
        <f>Q34+Q30+Q23+Q20</f>
        <v>0</v>
      </c>
      <c r="R35" s="165">
        <f t="shared" si="13"/>
        <v>0</v>
      </c>
      <c r="S35" s="166" t="str">
        <f t="shared" si="14"/>
        <v>OK</v>
      </c>
      <c r="T35" s="57"/>
    </row>
    <row r="36" spans="2:20" ht="19.899999999999999" customHeight="1" thickBot="1" x14ac:dyDescent="0.35">
      <c r="B36" s="57"/>
      <c r="C36" s="391" t="s">
        <v>427</v>
      </c>
      <c r="D36" s="392"/>
      <c r="E36" s="392"/>
      <c r="F36" s="392"/>
      <c r="G36" s="392"/>
      <c r="H36" s="392"/>
      <c r="I36" s="392"/>
      <c r="J36" s="392"/>
      <c r="K36" s="393"/>
      <c r="L36" s="57"/>
      <c r="N36" s="57"/>
      <c r="O36" s="263"/>
      <c r="P36" s="264"/>
      <c r="Q36" s="264"/>
      <c r="R36" s="264"/>
      <c r="S36" s="265"/>
      <c r="T36" s="57"/>
    </row>
    <row r="37" spans="2:20" ht="19.899999999999999" customHeight="1" thickBot="1" x14ac:dyDescent="0.35">
      <c r="B37" s="57"/>
      <c r="C37" s="145"/>
      <c r="D37" s="426" t="s">
        <v>428</v>
      </c>
      <c r="E37" s="420">
        <f>7%*E35</f>
        <v>0</v>
      </c>
      <c r="F37" s="420">
        <f>7%*F35</f>
        <v>0</v>
      </c>
      <c r="G37" s="420">
        <f t="shared" ref="G37" si="17">E37+F37</f>
        <v>0</v>
      </c>
      <c r="H37" s="418"/>
      <c r="I37" s="418"/>
      <c r="J37" s="418"/>
      <c r="K37" s="421">
        <f>G37</f>
        <v>0</v>
      </c>
      <c r="L37" s="57"/>
      <c r="N37" s="57"/>
      <c r="O37" s="297"/>
      <c r="P37" s="298"/>
      <c r="Q37" s="298"/>
      <c r="R37" s="292">
        <f>SUM(O37:Q37)</f>
        <v>0</v>
      </c>
      <c r="S37" s="293" t="str">
        <f>IF(R37=K37,"OK","ERROR")</f>
        <v>OK</v>
      </c>
      <c r="T37" s="57"/>
    </row>
    <row r="38" spans="2:20" ht="22.9" customHeight="1" thickBot="1" x14ac:dyDescent="0.35">
      <c r="B38" s="57"/>
      <c r="C38" s="399" t="s">
        <v>429</v>
      </c>
      <c r="D38" s="400"/>
      <c r="E38" s="422">
        <f>E37</f>
        <v>0</v>
      </c>
      <c r="F38" s="422">
        <f t="shared" ref="F38:G38" si="18">F37</f>
        <v>0</v>
      </c>
      <c r="G38" s="422">
        <f t="shared" si="18"/>
        <v>0</v>
      </c>
      <c r="H38" s="422">
        <v>0</v>
      </c>
      <c r="I38" s="422">
        <v>0</v>
      </c>
      <c r="J38" s="422">
        <v>0</v>
      </c>
      <c r="K38" s="423">
        <f>G38</f>
        <v>0</v>
      </c>
      <c r="L38" s="57"/>
      <c r="N38" s="57"/>
      <c r="O38" s="299">
        <f>SUM(O37:O37)</f>
        <v>0</v>
      </c>
      <c r="P38" s="300">
        <f>SUM(P37:P37)</f>
        <v>0</v>
      </c>
      <c r="Q38" s="300">
        <f>SUM(Q37:Q37)</f>
        <v>0</v>
      </c>
      <c r="R38" s="300">
        <f>SUM(O38:Q38)</f>
        <v>0</v>
      </c>
      <c r="S38" s="301" t="str">
        <f>IF(R38=K38,"OK","ERROR")</f>
        <v>OK</v>
      </c>
      <c r="T38" s="57"/>
    </row>
    <row r="39" spans="2:20" ht="22.9" customHeight="1" x14ac:dyDescent="0.3">
      <c r="B39" s="57"/>
      <c r="C39" s="402" t="s">
        <v>464</v>
      </c>
      <c r="D39" s="403"/>
      <c r="E39" s="403"/>
      <c r="F39" s="403"/>
      <c r="G39" s="403"/>
      <c r="H39" s="403"/>
      <c r="I39" s="403"/>
      <c r="J39" s="403"/>
      <c r="K39" s="404"/>
      <c r="L39" s="57"/>
      <c r="N39" s="57"/>
      <c r="O39" s="405"/>
      <c r="P39" s="406"/>
      <c r="Q39" s="406"/>
      <c r="R39" s="406"/>
      <c r="S39" s="407"/>
      <c r="T39" s="57"/>
    </row>
    <row r="40" spans="2:20" ht="22.9" customHeight="1" x14ac:dyDescent="0.3">
      <c r="B40" s="57"/>
      <c r="C40" s="295" t="s">
        <v>448</v>
      </c>
      <c r="D40" s="383" t="s">
        <v>15</v>
      </c>
      <c r="E40" s="384"/>
      <c r="F40" s="384"/>
      <c r="G40" s="384"/>
      <c r="H40" s="384"/>
      <c r="I40" s="384"/>
      <c r="J40" s="384"/>
      <c r="K40" s="384"/>
      <c r="L40" s="57"/>
      <c r="N40" s="57"/>
      <c r="O40" s="408"/>
      <c r="P40" s="406"/>
      <c r="Q40" s="406"/>
      <c r="R40" s="406"/>
      <c r="S40" s="409"/>
      <c r="T40" s="57"/>
    </row>
    <row r="41" spans="2:20" ht="31.9" customHeight="1" x14ac:dyDescent="0.3">
      <c r="B41" s="57"/>
      <c r="C41" s="195" t="s">
        <v>466</v>
      </c>
      <c r="D41" s="426" t="s">
        <v>465</v>
      </c>
      <c r="E41" s="4"/>
      <c r="F41" s="4"/>
      <c r="G41" s="3">
        <f>E41+F41</f>
        <v>0</v>
      </c>
      <c r="H41" s="4">
        <v>0</v>
      </c>
      <c r="I41" s="4"/>
      <c r="J41" s="3">
        <f>H41+I41</f>
        <v>0</v>
      </c>
      <c r="K41" s="3">
        <f>G41+J41</f>
        <v>0</v>
      </c>
      <c r="L41" s="57"/>
      <c r="N41" s="57"/>
      <c r="O41" s="146"/>
      <c r="P41" s="147"/>
      <c r="Q41" s="147"/>
      <c r="R41" s="165">
        <f>SUM(O41:Q41)</f>
        <v>0</v>
      </c>
      <c r="S41" s="296" t="str">
        <f>IF(R41=K41,"OK","ERROR")</f>
        <v>OK</v>
      </c>
      <c r="T41" s="57"/>
    </row>
    <row r="42" spans="2:20" ht="31.9" customHeight="1" x14ac:dyDescent="0.3">
      <c r="B42" s="57"/>
      <c r="C42" s="294"/>
      <c r="D42" s="149" t="s">
        <v>453</v>
      </c>
      <c r="E42" s="419">
        <f>SUM(E41)</f>
        <v>0</v>
      </c>
      <c r="F42" s="419">
        <f t="shared" ref="F42:K42" si="19">SUM(F41)</f>
        <v>0</v>
      </c>
      <c r="G42" s="419">
        <f t="shared" si="19"/>
        <v>0</v>
      </c>
      <c r="H42" s="419">
        <f t="shared" si="19"/>
        <v>0</v>
      </c>
      <c r="I42" s="419">
        <f t="shared" si="19"/>
        <v>0</v>
      </c>
      <c r="J42" s="419">
        <f t="shared" si="19"/>
        <v>0</v>
      </c>
      <c r="K42" s="419">
        <f t="shared" si="19"/>
        <v>0</v>
      </c>
      <c r="L42" s="57"/>
      <c r="N42" s="57"/>
      <c r="O42" s="165">
        <f>SUM(O41)</f>
        <v>0</v>
      </c>
      <c r="P42" s="165">
        <f t="shared" ref="P42:Q42" si="20">SUM(P41)</f>
        <v>0</v>
      </c>
      <c r="Q42" s="165">
        <f t="shared" si="20"/>
        <v>0</v>
      </c>
      <c r="R42" s="165">
        <f>SUM(O42:Q42)</f>
        <v>0</v>
      </c>
      <c r="S42" s="296" t="str">
        <f>IF(R42=K42,"OK","ERROR")</f>
        <v>OK</v>
      </c>
      <c r="T42" s="57"/>
    </row>
    <row r="43" spans="2:20" ht="19.899999999999999" customHeight="1" thickBot="1" x14ac:dyDescent="0.35">
      <c r="B43" s="57"/>
      <c r="C43" s="433" t="s">
        <v>16</v>
      </c>
      <c r="D43" s="433"/>
      <c r="E43" s="434">
        <f>E35+E38+E42</f>
        <v>0</v>
      </c>
      <c r="F43" s="434">
        <f t="shared" ref="F43:K43" si="21">F35+F38+F42</f>
        <v>0</v>
      </c>
      <c r="G43" s="434">
        <f t="shared" si="21"/>
        <v>0</v>
      </c>
      <c r="H43" s="434">
        <f t="shared" si="21"/>
        <v>0</v>
      </c>
      <c r="I43" s="434">
        <f t="shared" si="21"/>
        <v>0</v>
      </c>
      <c r="J43" s="434">
        <f t="shared" si="21"/>
        <v>0</v>
      </c>
      <c r="K43" s="434">
        <f t="shared" si="21"/>
        <v>0</v>
      </c>
      <c r="L43" s="435"/>
      <c r="M43" s="436"/>
      <c r="N43" s="435"/>
      <c r="O43" s="437">
        <f>O35+O38+O42</f>
        <v>0</v>
      </c>
      <c r="P43" s="437">
        <f t="shared" ref="P43:Q43" si="22">P35+P38+P42</f>
        <v>0</v>
      </c>
      <c r="Q43" s="437">
        <f t="shared" si="22"/>
        <v>0</v>
      </c>
      <c r="R43" s="438">
        <f>SUM(O43:Q43)</f>
        <v>0</v>
      </c>
      <c r="S43" s="439" t="str">
        <f>IF(R43=K43,"OK","ERROR")</f>
        <v>OK</v>
      </c>
      <c r="T43" s="57"/>
    </row>
    <row r="44" spans="2:20" ht="19.899999999999999" customHeight="1" thickBot="1" x14ac:dyDescent="0.35">
      <c r="B44" s="57"/>
      <c r="C44" s="152"/>
      <c r="D44" s="153"/>
      <c r="E44" s="154"/>
      <c r="F44" s="154"/>
      <c r="G44" s="154"/>
      <c r="H44" s="154"/>
      <c r="I44" s="154"/>
      <c r="J44" s="154"/>
      <c r="K44" s="154"/>
      <c r="L44" s="57"/>
      <c r="N44" s="57"/>
      <c r="O44" s="155"/>
      <c r="P44" s="155"/>
      <c r="Q44" s="155"/>
      <c r="R44" s="155"/>
      <c r="S44" s="83"/>
      <c r="T44" s="57"/>
    </row>
    <row r="45" spans="2:20" ht="47.45" customHeight="1" x14ac:dyDescent="0.3">
      <c r="B45" s="57"/>
      <c r="C45" s="158" t="s">
        <v>18</v>
      </c>
      <c r="D45" s="159" t="s">
        <v>19</v>
      </c>
      <c r="E45" s="18" t="s">
        <v>20</v>
      </c>
      <c r="F45" s="65"/>
      <c r="G45" s="424" t="s">
        <v>467</v>
      </c>
      <c r="H45" s="440" t="str">
        <f>IFERROR(ROUND(E50/E48,2),"")</f>
        <v/>
      </c>
      <c r="I45" s="269"/>
      <c r="J45" s="269"/>
      <c r="K45" s="269"/>
      <c r="L45" s="57"/>
      <c r="N45" s="57"/>
      <c r="O45" s="164" t="str">
        <f>IFERROR(O43/$R$43,"")</f>
        <v/>
      </c>
      <c r="P45" s="164" t="str">
        <f>IFERROR(P43/$R$43,"")</f>
        <v/>
      </c>
      <c r="Q45" s="164" t="str">
        <f>IFERROR(Q43/$R$43,"")</f>
        <v/>
      </c>
      <c r="R45" s="156"/>
      <c r="S45" s="83"/>
      <c r="T45" s="57"/>
    </row>
    <row r="46" spans="2:20" ht="16.149999999999999" customHeight="1" thickBot="1" x14ac:dyDescent="0.35">
      <c r="B46" s="57"/>
      <c r="C46" s="161" t="s">
        <v>21</v>
      </c>
      <c r="D46" s="430" t="s">
        <v>22</v>
      </c>
      <c r="E46" s="16">
        <f>K43</f>
        <v>0</v>
      </c>
      <c r="F46" s="65"/>
      <c r="G46" s="302" t="s">
        <v>468</v>
      </c>
      <c r="H46" s="441" t="str">
        <f>IFERROR(ROUND(E52/'2-Bilant_Solicitant'!H134,2),"")</f>
        <v/>
      </c>
      <c r="I46" s="57"/>
      <c r="J46" s="57"/>
      <c r="K46" s="57"/>
      <c r="L46" s="57"/>
      <c r="N46" s="57"/>
      <c r="O46" s="57"/>
      <c r="P46" s="57"/>
      <c r="Q46" s="57"/>
      <c r="R46" s="57"/>
      <c r="S46" s="57"/>
      <c r="T46" s="57"/>
    </row>
    <row r="47" spans="2:20" ht="22.15" customHeight="1" x14ac:dyDescent="0.3">
      <c r="B47" s="57"/>
      <c r="C47" s="161" t="s">
        <v>23</v>
      </c>
      <c r="D47" s="431" t="s">
        <v>24</v>
      </c>
      <c r="E47" s="17">
        <f>J43</f>
        <v>0</v>
      </c>
      <c r="F47" s="65"/>
      <c r="G47" s="270"/>
      <c r="H47" s="270"/>
      <c r="I47" s="270"/>
      <c r="J47" s="270"/>
      <c r="K47" s="270"/>
      <c r="L47" s="57"/>
    </row>
    <row r="48" spans="2:20" ht="22.15" customHeight="1" x14ac:dyDescent="0.3">
      <c r="B48" s="57"/>
      <c r="C48" s="161" t="s">
        <v>25</v>
      </c>
      <c r="D48" s="431" t="s">
        <v>187</v>
      </c>
      <c r="E48" s="17">
        <f>G43</f>
        <v>0</v>
      </c>
      <c r="F48" s="65"/>
      <c r="G48" s="157"/>
      <c r="H48" s="57"/>
      <c r="I48" s="57"/>
      <c r="J48" s="57"/>
      <c r="K48" s="57"/>
      <c r="L48" s="57"/>
    </row>
    <row r="49" spans="2:20" ht="22.15" customHeight="1" x14ac:dyDescent="0.3">
      <c r="B49" s="57"/>
      <c r="C49" s="161" t="s">
        <v>26</v>
      </c>
      <c r="D49" s="430" t="s">
        <v>27</v>
      </c>
      <c r="E49" s="16">
        <f>SUM(E50:E51)</f>
        <v>0</v>
      </c>
      <c r="F49" s="65"/>
      <c r="G49" s="157"/>
      <c r="H49" s="57"/>
      <c r="I49" s="57"/>
      <c r="J49" s="57"/>
      <c r="K49" s="57"/>
      <c r="L49" s="57"/>
    </row>
    <row r="50" spans="2:20" s="160" customFormat="1" ht="22.15" customHeight="1" x14ac:dyDescent="0.3">
      <c r="B50" s="65"/>
      <c r="C50" s="161" t="s">
        <v>28</v>
      </c>
      <c r="D50" s="431" t="s">
        <v>29</v>
      </c>
      <c r="E50" s="52">
        <f>E48-E52</f>
        <v>0</v>
      </c>
      <c r="F50" s="65"/>
      <c r="G50" s="65"/>
      <c r="H50" s="65"/>
      <c r="I50" s="65"/>
      <c r="J50" s="65"/>
      <c r="K50" s="65"/>
      <c r="L50" s="65"/>
      <c r="M50" s="139"/>
      <c r="N50" s="139"/>
      <c r="O50" s="139"/>
      <c r="P50" s="139"/>
      <c r="Q50" s="139"/>
      <c r="R50" s="139"/>
      <c r="S50" s="139"/>
      <c r="T50" s="139"/>
    </row>
    <row r="51" spans="2:20" s="160" customFormat="1" ht="22.15" customHeight="1" thickBot="1" x14ac:dyDescent="0.35">
      <c r="B51" s="65"/>
      <c r="C51" s="161" t="s">
        <v>30</v>
      </c>
      <c r="D51" s="431" t="s">
        <v>31</v>
      </c>
      <c r="E51" s="17">
        <f>E47</f>
        <v>0</v>
      </c>
      <c r="F51" s="65"/>
      <c r="G51" s="65"/>
      <c r="H51" s="65"/>
      <c r="I51" s="65"/>
      <c r="J51" s="65"/>
      <c r="K51" s="65"/>
      <c r="L51" s="65"/>
      <c r="M51" s="139"/>
      <c r="N51" s="139"/>
      <c r="O51" s="139"/>
      <c r="P51" s="139"/>
      <c r="Q51" s="139"/>
      <c r="R51" s="139"/>
      <c r="S51" s="139"/>
      <c r="T51" s="139"/>
    </row>
    <row r="52" spans="2:20" s="160" customFormat="1" ht="22.15" customHeight="1" thickBot="1" x14ac:dyDescent="0.35">
      <c r="B52" s="65"/>
      <c r="C52" s="163" t="s">
        <v>32</v>
      </c>
      <c r="D52" s="432" t="s">
        <v>430</v>
      </c>
      <c r="E52" s="303"/>
      <c r="F52" s="442" t="str">
        <f>IF(E52=0,"",IF(AND(E52/eur&lt;=100000,E52/eur&gt;=10000,E52&lt;=E48*90%),"OK","ERROR"))</f>
        <v/>
      </c>
      <c r="G52" s="65"/>
      <c r="H52" s="65"/>
      <c r="I52" s="65"/>
      <c r="J52" s="65"/>
      <c r="K52" s="65"/>
      <c r="L52" s="65"/>
      <c r="M52" s="139"/>
      <c r="N52" s="139"/>
      <c r="O52" s="139"/>
      <c r="P52" s="139"/>
      <c r="Q52" s="139"/>
      <c r="R52" s="139"/>
      <c r="S52" s="139"/>
      <c r="T52" s="139"/>
    </row>
    <row r="53" spans="2:20" s="160" customFormat="1" ht="19.899999999999999" customHeight="1" x14ac:dyDescent="0.3">
      <c r="B53" s="65"/>
      <c r="C53" s="65"/>
      <c r="D53" s="65"/>
      <c r="E53" s="65"/>
      <c r="F53" s="65"/>
      <c r="G53" s="65"/>
      <c r="H53" s="65"/>
      <c r="I53" s="65"/>
      <c r="J53" s="65"/>
      <c r="K53" s="65"/>
      <c r="L53" s="65"/>
      <c r="M53" s="139"/>
    </row>
  </sheetData>
  <sheetProtection algorithmName="SHA-512" hashValue="cylcpAkKrxRGybN4iHHpMfKSCJMoIei71Xqq7v9SsVl36oizhRVVLKynC6vQnABIScQeDIBgkY8X+zaIV1nC8g==" saltValue="i0ROvr3ra7PP6/cmY0C8kw==" spinCount="100000" sheet="1" objects="1" scenarios="1" formatCells="0" formatColumns="0" formatRows="0" insertColumns="0" insertRows="0" insertHyperlinks="0" deleteColumns="0" deleteRows="0"/>
  <mergeCells count="23">
    <mergeCell ref="C38:D38"/>
    <mergeCell ref="C43:D43"/>
    <mergeCell ref="O24:S24"/>
    <mergeCell ref="D24:K24"/>
    <mergeCell ref="D31:K31"/>
    <mergeCell ref="C35:D35"/>
    <mergeCell ref="C36:K36"/>
    <mergeCell ref="C39:K39"/>
    <mergeCell ref="D40:K40"/>
    <mergeCell ref="O39:S39"/>
    <mergeCell ref="O40:S40"/>
    <mergeCell ref="O13:S14"/>
    <mergeCell ref="K13:K14"/>
    <mergeCell ref="D16:K16"/>
    <mergeCell ref="D21:K21"/>
    <mergeCell ref="J13:J14"/>
    <mergeCell ref="P21:S21"/>
    <mergeCell ref="C15:K15"/>
    <mergeCell ref="C13:C14"/>
    <mergeCell ref="D13:D14"/>
    <mergeCell ref="E13:F13"/>
    <mergeCell ref="G13:G14"/>
    <mergeCell ref="H13:I13"/>
  </mergeCells>
  <phoneticPr fontId="25" type="noConversion"/>
  <conditionalFormatting sqref="F52">
    <cfRule type="cellIs" dxfId="3" priority="6" operator="equal">
      <formula>"OK"</formula>
    </cfRule>
    <cfRule type="cellIs" dxfId="2" priority="13" operator="equal">
      <formula>"ERROR"</formula>
    </cfRule>
  </conditionalFormatting>
  <conditionalFormatting sqref="S17:S20 S22:S23 S25:S35 S37:S38 S41:S45">
    <cfRule type="cellIs" dxfId="1" priority="10" operator="equal">
      <formula>"error"</formula>
    </cfRule>
  </conditionalFormatting>
  <pageMargins left="0.31496062992125984" right="0.31496062992125984" top="0.35433070866141736" bottom="0.35433070866141736" header="0.31496062992125984" footer="0.31496062992125984"/>
  <pageSetup scale="4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X145"/>
  <sheetViews>
    <sheetView zoomScale="70" zoomScaleNormal="70" workbookViewId="0">
      <pane xSplit="2" ySplit="15" topLeftCell="C59" activePane="bottomRight" state="frozen"/>
      <selection activeCell="G17" sqref="G17"/>
      <selection pane="topRight" activeCell="G17" sqref="G17"/>
      <selection pane="bottomLeft" activeCell="G17" sqref="G17"/>
      <selection pane="bottomRight" activeCell="M77" sqref="M77"/>
    </sheetView>
  </sheetViews>
  <sheetFormatPr defaultColWidth="8.85546875" defaultRowHeight="16.5" outlineLevelRow="2" x14ac:dyDescent="0.3"/>
  <cols>
    <col min="1" max="1" width="5.7109375" style="58" customWidth="1"/>
    <col min="2" max="2" width="5.28515625" style="58" customWidth="1"/>
    <col min="3" max="3" width="5.28515625" style="91" customWidth="1"/>
    <col min="4" max="4" width="53.28515625" style="58" customWidth="1"/>
    <col min="5" max="5" width="6.85546875" style="126" customWidth="1"/>
    <col min="6" max="6" width="4.85546875" style="58" customWidth="1"/>
    <col min="7" max="7" width="11.42578125" style="126" customWidth="1"/>
    <col min="8" max="8" width="3.85546875" style="58" customWidth="1"/>
    <col min="9" max="9" width="12.42578125" style="58" customWidth="1"/>
    <col min="10" max="10" width="11.7109375" style="58" customWidth="1"/>
    <col min="11" max="14" width="11.140625" style="58" bestFit="1" customWidth="1"/>
    <col min="15" max="23" width="11" style="58" bestFit="1" customWidth="1"/>
    <col min="24" max="24" width="4.85546875" style="58" customWidth="1"/>
    <col min="25" max="16384" width="8.85546875" style="58"/>
  </cols>
  <sheetData>
    <row r="3" spans="2:24" x14ac:dyDescent="0.3">
      <c r="B3" s="57"/>
      <c r="C3" s="89"/>
      <c r="D3" s="57"/>
      <c r="E3" s="78"/>
      <c r="F3" s="57"/>
      <c r="G3" s="78"/>
      <c r="H3" s="57"/>
      <c r="I3" s="57"/>
      <c r="J3" s="57"/>
      <c r="K3" s="57"/>
      <c r="L3" s="57"/>
      <c r="M3" s="57"/>
      <c r="N3" s="57"/>
      <c r="O3" s="57"/>
      <c r="P3" s="57"/>
      <c r="Q3" s="57"/>
      <c r="R3" s="57"/>
      <c r="S3" s="57"/>
      <c r="T3" s="57"/>
      <c r="U3" s="57"/>
      <c r="V3" s="57"/>
      <c r="W3" s="57"/>
      <c r="X3" s="57"/>
    </row>
    <row r="4" spans="2:24" ht="17.25" thickBot="1" x14ac:dyDescent="0.35">
      <c r="B4" s="57"/>
      <c r="C4" s="89"/>
      <c r="D4" s="57"/>
      <c r="E4" s="78"/>
      <c r="F4" s="57"/>
      <c r="G4" s="78"/>
      <c r="H4" s="57"/>
      <c r="I4" s="57"/>
      <c r="J4" s="57"/>
      <c r="K4" s="57"/>
      <c r="L4" s="57"/>
      <c r="M4" s="57"/>
      <c r="N4" s="57"/>
      <c r="O4" s="57"/>
      <c r="P4" s="57"/>
      <c r="Q4" s="57"/>
      <c r="R4" s="57"/>
      <c r="S4" s="57"/>
      <c r="T4" s="57"/>
      <c r="U4" s="57"/>
      <c r="V4" s="57"/>
      <c r="W4" s="57"/>
      <c r="X4" s="57"/>
    </row>
    <row r="5" spans="2:24" x14ac:dyDescent="0.3">
      <c r="B5" s="57"/>
      <c r="C5" s="89"/>
      <c r="D5" s="59" t="str">
        <f>'4-Buget cerere'!C4</f>
        <v>PROGRAMUL REGIONAL NORD-VEST 2021-2027</v>
      </c>
      <c r="E5" s="205"/>
      <c r="F5" s="140"/>
      <c r="G5" s="196"/>
      <c r="H5" s="197"/>
      <c r="I5" s="198"/>
      <c r="J5" s="57"/>
      <c r="K5" s="57"/>
      <c r="L5" s="57"/>
      <c r="M5" s="57"/>
      <c r="N5" s="57"/>
      <c r="O5" s="57"/>
      <c r="P5" s="57"/>
      <c r="Q5" s="57"/>
      <c r="R5" s="57"/>
      <c r="S5" s="57"/>
      <c r="T5" s="57"/>
      <c r="U5" s="57"/>
      <c r="V5" s="57"/>
      <c r="W5" s="57"/>
      <c r="X5" s="57"/>
    </row>
    <row r="6" spans="2:24" ht="13.9" customHeight="1" x14ac:dyDescent="0.3">
      <c r="B6" s="57"/>
      <c r="C6" s="89"/>
      <c r="D6" s="331" t="str">
        <f>'4-Buget cerere'!C5</f>
        <v>Obiectiv specific: O Europă mai competitivă și mai inteligentă, prin promovarea unei transformări economice inovatoare și inteligente și a conectivității TIC regionale</v>
      </c>
      <c r="E6" s="332"/>
      <c r="F6" s="332"/>
      <c r="G6" s="332"/>
      <c r="H6" s="332"/>
      <c r="I6" s="333"/>
      <c r="J6" s="204"/>
      <c r="K6" s="57"/>
      <c r="L6" s="57"/>
      <c r="M6" s="57"/>
      <c r="N6" s="57"/>
      <c r="O6" s="57"/>
      <c r="P6" s="57"/>
      <c r="Q6" s="57"/>
      <c r="R6" s="57"/>
      <c r="S6" s="57"/>
      <c r="T6" s="57"/>
      <c r="U6" s="57"/>
      <c r="V6" s="57"/>
      <c r="W6" s="57"/>
      <c r="X6" s="57"/>
    </row>
    <row r="7" spans="2:24" x14ac:dyDescent="0.3">
      <c r="B7" s="57"/>
      <c r="C7" s="89"/>
      <c r="D7" s="331"/>
      <c r="E7" s="332"/>
      <c r="F7" s="332"/>
      <c r="G7" s="332"/>
      <c r="H7" s="332"/>
      <c r="I7" s="333"/>
      <c r="J7" s="204"/>
      <c r="K7" s="57"/>
      <c r="L7" s="57"/>
      <c r="M7" s="57"/>
      <c r="N7" s="57"/>
      <c r="O7" s="57"/>
      <c r="P7" s="57"/>
      <c r="Q7" s="57"/>
      <c r="R7" s="57"/>
      <c r="S7" s="57"/>
      <c r="T7" s="57"/>
      <c r="U7" s="57"/>
      <c r="V7" s="57"/>
      <c r="W7" s="57"/>
      <c r="X7" s="57"/>
    </row>
    <row r="8" spans="2:24" x14ac:dyDescent="0.3">
      <c r="B8" s="57"/>
      <c r="C8" s="89"/>
      <c r="D8" s="203" t="str">
        <f>'4-Buget cerere'!C6</f>
        <v>Actiune: a) Transformarea digitală a IMM-urilor</v>
      </c>
      <c r="E8" s="204"/>
      <c r="F8" s="204"/>
      <c r="G8" s="204"/>
      <c r="H8" s="204"/>
      <c r="I8" s="206"/>
      <c r="J8" s="204"/>
      <c r="K8" s="57"/>
      <c r="L8" s="57"/>
      <c r="M8" s="57"/>
      <c r="N8" s="57"/>
      <c r="O8" s="57"/>
      <c r="P8" s="57"/>
      <c r="Q8" s="57"/>
      <c r="R8" s="57"/>
      <c r="S8" s="57"/>
      <c r="T8" s="57"/>
      <c r="U8" s="57"/>
      <c r="V8" s="57"/>
      <c r="W8" s="57"/>
      <c r="X8" s="57"/>
    </row>
    <row r="9" spans="2:24" ht="17.25" thickBot="1" x14ac:dyDescent="0.35">
      <c r="B9" s="57"/>
      <c r="C9" s="89"/>
      <c r="D9" s="63" t="str">
        <f>'4-Buget cerere'!C7</f>
        <v>Apel de proiecte nr. PRNV/2023/121/1</v>
      </c>
      <c r="E9" s="162"/>
      <c r="F9" s="141"/>
      <c r="G9" s="200"/>
      <c r="H9" s="201"/>
      <c r="I9" s="202"/>
      <c r="J9" s="57"/>
      <c r="K9" s="57"/>
      <c r="L9" s="57"/>
      <c r="M9" s="57"/>
      <c r="N9" s="57"/>
      <c r="O9" s="57"/>
      <c r="P9" s="57"/>
      <c r="Q9" s="57"/>
      <c r="R9" s="57"/>
      <c r="S9" s="57"/>
      <c r="T9" s="57"/>
      <c r="U9" s="57"/>
      <c r="V9" s="57"/>
      <c r="W9" s="57"/>
      <c r="X9" s="57"/>
    </row>
    <row r="10" spans="2:24" x14ac:dyDescent="0.3">
      <c r="B10" s="57"/>
      <c r="C10" s="89"/>
      <c r="D10" s="66"/>
      <c r="E10" s="83"/>
      <c r="F10" s="66"/>
      <c r="G10" s="78"/>
      <c r="H10" s="57"/>
      <c r="I10" s="2"/>
      <c r="J10" s="2"/>
      <c r="K10" s="127">
        <f>'1-Inputuri'!L9</f>
        <v>0</v>
      </c>
      <c r="L10" s="127">
        <f>'1-Inputuri'!M9</f>
        <v>1</v>
      </c>
      <c r="M10" s="127">
        <f>'1-Inputuri'!N9</f>
        <v>2</v>
      </c>
      <c r="N10" s="127">
        <f>'1-Inputuri'!O9</f>
        <v>3</v>
      </c>
      <c r="O10" s="127">
        <f>'1-Inputuri'!P9</f>
        <v>4</v>
      </c>
      <c r="P10" s="127">
        <f>'1-Inputuri'!Q9</f>
        <v>5</v>
      </c>
      <c r="Q10" s="127">
        <f>'1-Inputuri'!R9</f>
        <v>6</v>
      </c>
      <c r="R10" s="127">
        <f>'1-Inputuri'!S9</f>
        <v>7</v>
      </c>
      <c r="S10" s="127">
        <f>'1-Inputuri'!T9</f>
        <v>8</v>
      </c>
      <c r="T10" s="127">
        <f>'1-Inputuri'!U9</f>
        <v>9</v>
      </c>
      <c r="U10" s="127">
        <f>'1-Inputuri'!V9</f>
        <v>10</v>
      </c>
      <c r="V10" s="127">
        <f>'1-Inputuri'!W9</f>
        <v>11</v>
      </c>
      <c r="W10" s="127">
        <f>'1-Inputuri'!X9</f>
        <v>12</v>
      </c>
      <c r="X10" s="57"/>
    </row>
    <row r="11" spans="2:24" ht="21.6" customHeight="1" x14ac:dyDescent="0.3">
      <c r="B11" s="57"/>
      <c r="C11" s="89"/>
      <c r="D11" s="167" t="s">
        <v>54</v>
      </c>
      <c r="E11" s="168"/>
      <c r="F11" s="169"/>
      <c r="G11" s="169"/>
      <c r="H11" s="170"/>
      <c r="I11" s="191" t="s">
        <v>175</v>
      </c>
      <c r="J11" s="191" t="s">
        <v>176</v>
      </c>
      <c r="K11" s="128">
        <f>'1-Inputuri'!L10</f>
        <v>2024</v>
      </c>
      <c r="L11" s="128">
        <f>'1-Inputuri'!M10</f>
        <v>2025</v>
      </c>
      <c r="M11" s="128">
        <f>'1-Inputuri'!N10</f>
        <v>2026</v>
      </c>
      <c r="N11" s="128">
        <f>'1-Inputuri'!O10</f>
        <v>2027</v>
      </c>
      <c r="O11" s="128">
        <f>'1-Inputuri'!P10</f>
        <v>2028</v>
      </c>
      <c r="P11" s="128">
        <f>'1-Inputuri'!Q10</f>
        <v>2029</v>
      </c>
      <c r="Q11" s="128">
        <f>'1-Inputuri'!R10</f>
        <v>2030</v>
      </c>
      <c r="R11" s="128">
        <f>'1-Inputuri'!S10</f>
        <v>2031</v>
      </c>
      <c r="S11" s="128">
        <f>'1-Inputuri'!T10</f>
        <v>2032</v>
      </c>
      <c r="T11" s="128">
        <f>'1-Inputuri'!U10</f>
        <v>2033</v>
      </c>
      <c r="U11" s="128">
        <f>'1-Inputuri'!V10</f>
        <v>2034</v>
      </c>
      <c r="V11" s="128">
        <f>'1-Inputuri'!W10</f>
        <v>2035</v>
      </c>
      <c r="W11" s="128">
        <f>'1-Inputuri'!X10</f>
        <v>2036</v>
      </c>
      <c r="X11" s="57"/>
    </row>
    <row r="12" spans="2:24" hidden="1" x14ac:dyDescent="0.3">
      <c r="B12" s="57"/>
      <c r="C12" s="89"/>
      <c r="D12" s="80"/>
      <c r="E12" s="171"/>
      <c r="F12" s="81"/>
      <c r="G12" s="79"/>
      <c r="H12" s="82"/>
      <c r="I12" s="192"/>
      <c r="J12" s="192"/>
      <c r="K12" s="129">
        <f>DATE(K11,12,31)</f>
        <v>45657</v>
      </c>
      <c r="L12" s="129">
        <f t="shared" ref="L12:W12" si="0">DATE(L11,12,31)</f>
        <v>46022</v>
      </c>
      <c r="M12" s="129">
        <f t="shared" si="0"/>
        <v>46387</v>
      </c>
      <c r="N12" s="129">
        <f t="shared" si="0"/>
        <v>46752</v>
      </c>
      <c r="O12" s="129">
        <f t="shared" si="0"/>
        <v>47118</v>
      </c>
      <c r="P12" s="129">
        <f t="shared" si="0"/>
        <v>47483</v>
      </c>
      <c r="Q12" s="129">
        <f t="shared" si="0"/>
        <v>47848</v>
      </c>
      <c r="R12" s="129">
        <f t="shared" si="0"/>
        <v>48213</v>
      </c>
      <c r="S12" s="129">
        <f t="shared" si="0"/>
        <v>48579</v>
      </c>
      <c r="T12" s="129">
        <f t="shared" si="0"/>
        <v>48944</v>
      </c>
      <c r="U12" s="129">
        <f t="shared" si="0"/>
        <v>49309</v>
      </c>
      <c r="V12" s="129">
        <f t="shared" si="0"/>
        <v>49674</v>
      </c>
      <c r="W12" s="129">
        <f t="shared" si="0"/>
        <v>50040</v>
      </c>
      <c r="X12" s="57"/>
    </row>
    <row r="13" spans="2:24" hidden="1" x14ac:dyDescent="0.3">
      <c r="B13" s="57"/>
      <c r="C13" s="89"/>
      <c r="D13" s="80"/>
      <c r="E13" s="171"/>
      <c r="F13" s="81"/>
      <c r="G13" s="79"/>
      <c r="H13" s="82"/>
      <c r="I13" s="192"/>
      <c r="J13" s="192"/>
      <c r="K13" s="130" t="e">
        <f>DATEDIF(#REF!,K12,"M")</f>
        <v>#REF!</v>
      </c>
      <c r="L13" s="130">
        <f>DATEDIF(K12,L12,"M")</f>
        <v>12</v>
      </c>
      <c r="M13" s="130">
        <f t="shared" ref="M13:W13" si="1">DATEDIF(L12,M12,"M")</f>
        <v>12</v>
      </c>
      <c r="N13" s="130">
        <f t="shared" si="1"/>
        <v>12</v>
      </c>
      <c r="O13" s="130">
        <f t="shared" si="1"/>
        <v>12</v>
      </c>
      <c r="P13" s="130">
        <f t="shared" si="1"/>
        <v>12</v>
      </c>
      <c r="Q13" s="130">
        <f t="shared" si="1"/>
        <v>12</v>
      </c>
      <c r="R13" s="130">
        <f t="shared" si="1"/>
        <v>12</v>
      </c>
      <c r="S13" s="130">
        <f t="shared" si="1"/>
        <v>12</v>
      </c>
      <c r="T13" s="130">
        <f t="shared" si="1"/>
        <v>12</v>
      </c>
      <c r="U13" s="130">
        <f t="shared" si="1"/>
        <v>12</v>
      </c>
      <c r="V13" s="130">
        <f t="shared" si="1"/>
        <v>12</v>
      </c>
      <c r="W13" s="130">
        <f t="shared" si="1"/>
        <v>12</v>
      </c>
      <c r="X13" s="57"/>
    </row>
    <row r="14" spans="2:24" ht="22.9" customHeight="1" x14ac:dyDescent="0.3">
      <c r="B14" s="57"/>
      <c r="C14" s="89"/>
      <c r="D14" s="167" t="s">
        <v>55</v>
      </c>
      <c r="E14" s="168"/>
      <c r="F14" s="169"/>
      <c r="G14" s="169"/>
      <c r="H14" s="170"/>
      <c r="I14" s="131" t="s">
        <v>177</v>
      </c>
      <c r="J14" s="131" t="s">
        <v>177</v>
      </c>
      <c r="K14" s="131" t="str">
        <f>'1-Inputuri'!L13</f>
        <v>Implementare</v>
      </c>
      <c r="L14" s="131" t="str">
        <f>'1-Inputuri'!M13</f>
        <v>Operare</v>
      </c>
      <c r="M14" s="131" t="str">
        <f>'1-Inputuri'!N13</f>
        <v>Operare</v>
      </c>
      <c r="N14" s="131" t="str">
        <f>'1-Inputuri'!O13</f>
        <v>Operare</v>
      </c>
      <c r="O14" s="131" t="str">
        <f>'1-Inputuri'!P13</f>
        <v>Operare</v>
      </c>
      <c r="P14" s="131" t="str">
        <f>'1-Inputuri'!Q13</f>
        <v>Operare</v>
      </c>
      <c r="Q14" s="131" t="str">
        <f>'1-Inputuri'!R13</f>
        <v>Operare</v>
      </c>
      <c r="R14" s="131" t="str">
        <f>'1-Inputuri'!S13</f>
        <v>Operare</v>
      </c>
      <c r="S14" s="131" t="str">
        <f>'1-Inputuri'!T13</f>
        <v>Operare</v>
      </c>
      <c r="T14" s="131" t="str">
        <f>'1-Inputuri'!U13</f>
        <v>Operare</v>
      </c>
      <c r="U14" s="131" t="str">
        <f>'1-Inputuri'!V13</f>
        <v>Operare</v>
      </c>
      <c r="V14" s="131" t="str">
        <f>'1-Inputuri'!W13</f>
        <v>Operare</v>
      </c>
      <c r="W14" s="131" t="str">
        <f>'1-Inputuri'!X13</f>
        <v>Operare</v>
      </c>
      <c r="X14" s="57"/>
    </row>
    <row r="15" spans="2:24" ht="22.9" customHeight="1" x14ac:dyDescent="0.3">
      <c r="B15" s="57"/>
      <c r="C15" s="89"/>
      <c r="D15" s="57"/>
      <c r="E15" s="78"/>
      <c r="F15" s="57"/>
      <c r="G15" s="57"/>
      <c r="H15" s="57"/>
      <c r="I15" s="57"/>
      <c r="J15" s="57"/>
      <c r="K15" s="57"/>
      <c r="L15" s="57"/>
      <c r="M15" s="57"/>
      <c r="N15" s="57"/>
      <c r="O15" s="57"/>
      <c r="P15" s="57"/>
      <c r="Q15" s="57"/>
      <c r="R15" s="57"/>
      <c r="S15" s="57"/>
      <c r="T15" s="57"/>
      <c r="U15" s="57"/>
      <c r="V15" s="57"/>
      <c r="W15" s="57"/>
      <c r="X15" s="57"/>
    </row>
    <row r="16" spans="2:24" ht="22.9" customHeight="1" x14ac:dyDescent="0.3">
      <c r="G16" s="58"/>
    </row>
    <row r="17" spans="2:24" x14ac:dyDescent="0.3">
      <c r="B17" s="57"/>
      <c r="C17" s="89"/>
      <c r="D17" s="57"/>
      <c r="E17" s="78"/>
      <c r="F17" s="57"/>
      <c r="G17" s="83"/>
      <c r="H17" s="66"/>
      <c r="I17" s="66"/>
      <c r="J17" s="66"/>
      <c r="K17" s="66"/>
      <c r="L17" s="66"/>
      <c r="M17" s="66"/>
      <c r="N17" s="66"/>
      <c r="O17" s="66"/>
      <c r="P17" s="66"/>
      <c r="Q17" s="66"/>
      <c r="R17" s="66"/>
      <c r="S17" s="66"/>
      <c r="T17" s="66"/>
      <c r="U17" s="66"/>
      <c r="V17" s="57"/>
      <c r="W17" s="57"/>
      <c r="X17" s="57"/>
    </row>
    <row r="18" spans="2:24" s="88" customFormat="1" ht="27" customHeight="1" x14ac:dyDescent="0.25">
      <c r="B18" s="84"/>
      <c r="C18" s="89"/>
      <c r="D18" s="85" t="s">
        <v>178</v>
      </c>
      <c r="E18" s="172"/>
      <c r="F18" s="173"/>
      <c r="G18" s="172"/>
      <c r="H18" s="86"/>
      <c r="I18" s="190"/>
      <c r="J18" s="86"/>
      <c r="K18" s="86"/>
      <c r="L18" s="86"/>
      <c r="M18" s="86"/>
      <c r="N18" s="86"/>
      <c r="O18" s="86"/>
      <c r="P18" s="86"/>
      <c r="Q18" s="86"/>
      <c r="R18" s="86"/>
      <c r="S18" s="86"/>
      <c r="T18" s="86"/>
      <c r="U18" s="86"/>
      <c r="V18" s="86"/>
      <c r="W18" s="86"/>
      <c r="X18" s="84"/>
    </row>
    <row r="19" spans="2:24" x14ac:dyDescent="0.3">
      <c r="B19" s="57"/>
      <c r="C19" s="89"/>
      <c r="D19" s="57"/>
      <c r="E19" s="78"/>
      <c r="F19" s="57"/>
      <c r="G19" s="78"/>
      <c r="H19" s="57"/>
      <c r="I19" s="57"/>
      <c r="J19" s="57"/>
      <c r="K19" s="57"/>
      <c r="L19" s="57"/>
      <c r="M19" s="57"/>
      <c r="N19" s="57"/>
      <c r="O19" s="57"/>
      <c r="P19" s="57"/>
      <c r="Q19" s="57"/>
      <c r="R19" s="57"/>
      <c r="S19" s="57"/>
      <c r="T19" s="57"/>
      <c r="U19" s="57"/>
      <c r="V19" s="57"/>
      <c r="W19" s="57"/>
      <c r="X19" s="57"/>
    </row>
    <row r="20" spans="2:24" outlineLevel="1" x14ac:dyDescent="0.3">
      <c r="B20" s="57"/>
      <c r="C20" s="89"/>
      <c r="D20" s="98" t="s">
        <v>74</v>
      </c>
      <c r="E20" s="104" t="s">
        <v>133</v>
      </c>
      <c r="F20" s="57"/>
      <c r="G20" s="105" t="s">
        <v>73</v>
      </c>
      <c r="H20" s="57"/>
      <c r="I20" s="57"/>
      <c r="J20" s="57"/>
      <c r="K20" s="57"/>
      <c r="L20" s="57"/>
      <c r="M20" s="57"/>
      <c r="N20" s="57"/>
      <c r="O20" s="57"/>
      <c r="P20" s="57"/>
      <c r="Q20" s="57"/>
      <c r="R20" s="57"/>
      <c r="S20" s="57"/>
      <c r="T20" s="57"/>
      <c r="U20" s="57"/>
      <c r="V20" s="57"/>
      <c r="W20" s="57"/>
      <c r="X20" s="57"/>
    </row>
    <row r="21" spans="2:24" ht="13.15" customHeight="1" outlineLevel="1" x14ac:dyDescent="0.3">
      <c r="B21" s="57"/>
      <c r="C21" s="89"/>
      <c r="D21" s="67"/>
      <c r="E21" s="78"/>
      <c r="F21" s="57"/>
      <c r="G21" s="78"/>
      <c r="H21" s="57"/>
      <c r="I21" s="57"/>
      <c r="J21" s="57"/>
      <c r="K21" s="57"/>
      <c r="L21" s="57"/>
      <c r="M21" s="57"/>
      <c r="N21" s="57"/>
      <c r="O21" s="57"/>
      <c r="P21" s="57"/>
      <c r="Q21" s="57"/>
      <c r="R21" s="57"/>
      <c r="S21" s="57"/>
      <c r="T21" s="57"/>
      <c r="U21" s="57"/>
      <c r="V21" s="57"/>
      <c r="W21" s="57"/>
      <c r="X21" s="57"/>
    </row>
    <row r="22" spans="2:24" outlineLevel="1" x14ac:dyDescent="0.3">
      <c r="B22" s="57"/>
      <c r="C22" s="274">
        <v>1</v>
      </c>
      <c r="D22" s="174" t="s">
        <v>86</v>
      </c>
      <c r="E22" s="107"/>
      <c r="F22" s="57"/>
      <c r="G22" s="114" t="s">
        <v>61</v>
      </c>
      <c r="H22" s="57"/>
      <c r="I22" s="134">
        <f>I23+I24-I25+I26</f>
        <v>0</v>
      </c>
      <c r="J22" s="134">
        <f t="shared" ref="J22:U22" si="2">J23+J24-J25+J26</f>
        <v>0</v>
      </c>
      <c r="K22" s="134">
        <f t="shared" si="2"/>
        <v>0</v>
      </c>
      <c r="L22" s="134">
        <f t="shared" si="2"/>
        <v>0</v>
      </c>
      <c r="M22" s="134">
        <f t="shared" si="2"/>
        <v>0</v>
      </c>
      <c r="N22" s="134">
        <f t="shared" si="2"/>
        <v>0</v>
      </c>
      <c r="O22" s="134">
        <f t="shared" si="2"/>
        <v>0</v>
      </c>
      <c r="P22" s="134">
        <f t="shared" si="2"/>
        <v>0</v>
      </c>
      <c r="Q22" s="134">
        <f t="shared" si="2"/>
        <v>0</v>
      </c>
      <c r="R22" s="134">
        <f t="shared" si="2"/>
        <v>0</v>
      </c>
      <c r="S22" s="134">
        <f t="shared" si="2"/>
        <v>0</v>
      </c>
      <c r="T22" s="134">
        <f t="shared" si="2"/>
        <v>0</v>
      </c>
      <c r="U22" s="134">
        <f t="shared" si="2"/>
        <v>0</v>
      </c>
      <c r="V22" s="134">
        <f t="shared" ref="V22" si="3">V23+V24-V25+V26</f>
        <v>0</v>
      </c>
      <c r="W22" s="134">
        <f t="shared" ref="W22" si="4">W23+W24-W25+W26</f>
        <v>0</v>
      </c>
      <c r="X22" s="57"/>
    </row>
    <row r="23" spans="2:24" outlineLevel="1" x14ac:dyDescent="0.3">
      <c r="B23" s="57"/>
      <c r="C23" s="274"/>
      <c r="D23" s="175" t="s">
        <v>128</v>
      </c>
      <c r="E23" s="107" t="s">
        <v>134</v>
      </c>
      <c r="F23" s="57"/>
      <c r="G23" s="101" t="s">
        <v>61</v>
      </c>
      <c r="H23" s="57"/>
      <c r="I23" s="252">
        <f>'2-Bilant_Solicitant'!G135</f>
        <v>0</v>
      </c>
      <c r="J23" s="252">
        <f>'2-Bilant_Solicitant'!H135</f>
        <v>0</v>
      </c>
      <c r="K23" s="102"/>
      <c r="L23" s="102"/>
      <c r="M23" s="102"/>
      <c r="N23" s="102"/>
      <c r="O23" s="102"/>
      <c r="P23" s="102"/>
      <c r="Q23" s="102"/>
      <c r="R23" s="102"/>
      <c r="S23" s="102"/>
      <c r="T23" s="102"/>
      <c r="U23" s="102"/>
      <c r="V23" s="102"/>
      <c r="W23" s="102"/>
      <c r="X23" s="57"/>
    </row>
    <row r="24" spans="2:24" ht="15.6" customHeight="1" outlineLevel="1" x14ac:dyDescent="0.3">
      <c r="B24" s="57"/>
      <c r="C24" s="274"/>
      <c r="D24" s="175" t="s">
        <v>129</v>
      </c>
      <c r="E24" s="107" t="s">
        <v>134</v>
      </c>
      <c r="F24" s="57"/>
      <c r="G24" s="101" t="s">
        <v>61</v>
      </c>
      <c r="H24" s="57"/>
      <c r="I24" s="252">
        <f>'2-Bilant_Solicitant'!G136</f>
        <v>0</v>
      </c>
      <c r="J24" s="252">
        <f>'2-Bilant_Solicitant'!H136</f>
        <v>0</v>
      </c>
      <c r="K24" s="102"/>
      <c r="L24" s="102"/>
      <c r="M24" s="102"/>
      <c r="N24" s="102"/>
      <c r="O24" s="102"/>
      <c r="P24" s="102"/>
      <c r="Q24" s="102"/>
      <c r="R24" s="102"/>
      <c r="S24" s="102"/>
      <c r="T24" s="102"/>
      <c r="U24" s="102"/>
      <c r="V24" s="102"/>
      <c r="W24" s="102"/>
      <c r="X24" s="57"/>
    </row>
    <row r="25" spans="2:24" ht="15.6" customHeight="1" outlineLevel="1" x14ac:dyDescent="0.3">
      <c r="B25" s="57"/>
      <c r="C25" s="274"/>
      <c r="D25" s="175" t="s">
        <v>130</v>
      </c>
      <c r="E25" s="107" t="s">
        <v>135</v>
      </c>
      <c r="F25" s="57"/>
      <c r="G25" s="101" t="s">
        <v>61</v>
      </c>
      <c r="H25" s="57"/>
      <c r="I25" s="252">
        <f>'2-Bilant_Solicitant'!G137</f>
        <v>0</v>
      </c>
      <c r="J25" s="252">
        <f>'2-Bilant_Solicitant'!H137</f>
        <v>0</v>
      </c>
      <c r="K25" s="102"/>
      <c r="L25" s="102"/>
      <c r="M25" s="102"/>
      <c r="N25" s="102"/>
      <c r="O25" s="102"/>
      <c r="P25" s="102"/>
      <c r="Q25" s="102"/>
      <c r="R25" s="102"/>
      <c r="S25" s="102"/>
      <c r="T25" s="102"/>
      <c r="U25" s="102"/>
      <c r="V25" s="102"/>
      <c r="W25" s="102"/>
      <c r="X25" s="57"/>
    </row>
    <row r="26" spans="2:24" ht="15.6" customHeight="1" outlineLevel="1" x14ac:dyDescent="0.3">
      <c r="B26" s="57"/>
      <c r="C26" s="274"/>
      <c r="D26" s="175" t="s">
        <v>131</v>
      </c>
      <c r="E26" s="107" t="s">
        <v>134</v>
      </c>
      <c r="F26" s="57"/>
      <c r="G26" s="101" t="s">
        <v>61</v>
      </c>
      <c r="H26" s="57"/>
      <c r="I26" s="252">
        <f>'2-Bilant_Solicitant'!G138</f>
        <v>0</v>
      </c>
      <c r="J26" s="252">
        <f>'2-Bilant_Solicitant'!H138</f>
        <v>0</v>
      </c>
      <c r="K26" s="102"/>
      <c r="L26" s="102"/>
      <c r="M26" s="102"/>
      <c r="N26" s="102"/>
      <c r="O26" s="102"/>
      <c r="P26" s="102"/>
      <c r="Q26" s="102"/>
      <c r="R26" s="102"/>
      <c r="S26" s="102"/>
      <c r="T26" s="102"/>
      <c r="U26" s="102"/>
      <c r="V26" s="102"/>
      <c r="W26" s="102"/>
      <c r="X26" s="57"/>
    </row>
    <row r="27" spans="2:24" ht="15.6" customHeight="1" outlineLevel="1" x14ac:dyDescent="0.3">
      <c r="B27" s="57"/>
      <c r="C27" s="275">
        <v>2</v>
      </c>
      <c r="D27" s="253" t="s">
        <v>132</v>
      </c>
      <c r="E27" s="107" t="s">
        <v>401</v>
      </c>
      <c r="F27" s="57"/>
      <c r="G27" s="101" t="s">
        <v>61</v>
      </c>
      <c r="H27" s="57"/>
      <c r="I27" s="252">
        <f>'2-Bilant_Solicitant'!G139</f>
        <v>0</v>
      </c>
      <c r="J27" s="252">
        <f>'2-Bilant_Solicitant'!H139</f>
        <v>0</v>
      </c>
      <c r="K27" s="102"/>
      <c r="L27" s="102"/>
      <c r="M27" s="102"/>
      <c r="N27" s="102"/>
      <c r="O27" s="102"/>
      <c r="P27" s="102"/>
      <c r="Q27" s="102"/>
      <c r="R27" s="102"/>
      <c r="S27" s="102"/>
      <c r="T27" s="102"/>
      <c r="U27" s="102"/>
      <c r="V27" s="102"/>
      <c r="W27" s="102"/>
      <c r="X27" s="57"/>
    </row>
    <row r="28" spans="2:24" ht="15.6" customHeight="1" outlineLevel="1" x14ac:dyDescent="0.3">
      <c r="B28" s="57"/>
      <c r="C28" s="274">
        <v>3</v>
      </c>
      <c r="D28" s="176" t="s">
        <v>136</v>
      </c>
      <c r="E28" s="107" t="s">
        <v>134</v>
      </c>
      <c r="F28" s="57"/>
      <c r="G28" s="101" t="s">
        <v>61</v>
      </c>
      <c r="H28" s="57"/>
      <c r="I28" s="252">
        <f>'2-Bilant_Solicitant'!G140</f>
        <v>0</v>
      </c>
      <c r="J28" s="252">
        <f>'2-Bilant_Solicitant'!H140</f>
        <v>0</v>
      </c>
      <c r="K28" s="102"/>
      <c r="L28" s="102"/>
      <c r="M28" s="102"/>
      <c r="N28" s="102"/>
      <c r="O28" s="102"/>
      <c r="P28" s="102"/>
      <c r="Q28" s="102"/>
      <c r="R28" s="102"/>
      <c r="S28" s="102"/>
      <c r="T28" s="102"/>
      <c r="U28" s="102"/>
      <c r="V28" s="102"/>
      <c r="W28" s="102"/>
      <c r="X28" s="57"/>
    </row>
    <row r="29" spans="2:24" ht="15.6" customHeight="1" outlineLevel="1" x14ac:dyDescent="0.3">
      <c r="B29" s="57"/>
      <c r="C29" s="274">
        <v>4</v>
      </c>
      <c r="D29" s="176" t="s">
        <v>137</v>
      </c>
      <c r="E29" s="107" t="s">
        <v>134</v>
      </c>
      <c r="F29" s="57"/>
      <c r="G29" s="101" t="s">
        <v>61</v>
      </c>
      <c r="H29" s="57"/>
      <c r="I29" s="252">
        <f>'2-Bilant_Solicitant'!G141</f>
        <v>0</v>
      </c>
      <c r="J29" s="252">
        <f>'2-Bilant_Solicitant'!H141</f>
        <v>0</v>
      </c>
      <c r="K29" s="102"/>
      <c r="L29" s="102"/>
      <c r="M29" s="102"/>
      <c r="N29" s="102"/>
      <c r="O29" s="102"/>
      <c r="P29" s="102"/>
      <c r="Q29" s="102"/>
      <c r="R29" s="102"/>
      <c r="S29" s="102"/>
      <c r="T29" s="102"/>
      <c r="U29" s="102"/>
      <c r="V29" s="102"/>
      <c r="W29" s="102"/>
      <c r="X29" s="57"/>
    </row>
    <row r="30" spans="2:24" ht="15.6" customHeight="1" outlineLevel="1" x14ac:dyDescent="0.3">
      <c r="B30" s="57"/>
      <c r="C30" s="274">
        <v>5</v>
      </c>
      <c r="D30" s="176" t="s">
        <v>181</v>
      </c>
      <c r="E30" s="107" t="s">
        <v>134</v>
      </c>
      <c r="F30" s="57"/>
      <c r="G30" s="101" t="s">
        <v>61</v>
      </c>
      <c r="H30" s="57"/>
      <c r="I30" s="252">
        <f>'2-Bilant_Solicitant'!G142</f>
        <v>0</v>
      </c>
      <c r="J30" s="252">
        <f>'2-Bilant_Solicitant'!H142</f>
        <v>0</v>
      </c>
      <c r="K30" s="102"/>
      <c r="L30" s="102"/>
      <c r="M30" s="102"/>
      <c r="N30" s="102"/>
      <c r="O30" s="102"/>
      <c r="P30" s="102"/>
      <c r="Q30" s="102"/>
      <c r="R30" s="102"/>
      <c r="S30" s="102"/>
      <c r="T30" s="102"/>
      <c r="U30" s="102"/>
      <c r="V30" s="102"/>
      <c r="W30" s="102"/>
      <c r="X30" s="57"/>
    </row>
    <row r="31" spans="2:24" ht="15.6" customHeight="1" outlineLevel="1" x14ac:dyDescent="0.3">
      <c r="B31" s="57"/>
      <c r="C31" s="274">
        <v>6</v>
      </c>
      <c r="D31" s="176" t="s">
        <v>182</v>
      </c>
      <c r="E31" s="107" t="s">
        <v>134</v>
      </c>
      <c r="F31" s="57"/>
      <c r="G31" s="101" t="s">
        <v>61</v>
      </c>
      <c r="H31" s="57"/>
      <c r="I31" s="252">
        <f>'2-Bilant_Solicitant'!G143</f>
        <v>0</v>
      </c>
      <c r="J31" s="252">
        <f>'2-Bilant_Solicitant'!H143</f>
        <v>0</v>
      </c>
      <c r="K31" s="102"/>
      <c r="L31" s="102"/>
      <c r="M31" s="102"/>
      <c r="N31" s="102"/>
      <c r="O31" s="102"/>
      <c r="P31" s="102"/>
      <c r="Q31" s="102"/>
      <c r="R31" s="102"/>
      <c r="S31" s="102"/>
      <c r="T31" s="102"/>
      <c r="U31" s="102"/>
      <c r="V31" s="102"/>
      <c r="W31" s="102"/>
      <c r="X31" s="57"/>
    </row>
    <row r="32" spans="2:24" ht="15.6" customHeight="1" outlineLevel="1" x14ac:dyDescent="0.3">
      <c r="B32" s="57"/>
      <c r="C32" s="274">
        <v>7</v>
      </c>
      <c r="D32" s="176" t="s">
        <v>139</v>
      </c>
      <c r="E32" s="107" t="s">
        <v>134</v>
      </c>
      <c r="F32" s="57"/>
      <c r="G32" s="101" t="s">
        <v>61</v>
      </c>
      <c r="H32" s="57"/>
      <c r="I32" s="134">
        <f>'2-Bilant_Solicitant'!G144</f>
        <v>0</v>
      </c>
      <c r="J32" s="134">
        <f>'2-Bilant_Solicitant'!H144</f>
        <v>0</v>
      </c>
      <c r="K32" s="102"/>
      <c r="L32" s="102"/>
      <c r="M32" s="102"/>
      <c r="N32" s="102"/>
      <c r="O32" s="102"/>
      <c r="P32" s="102"/>
      <c r="Q32" s="102"/>
      <c r="R32" s="102"/>
      <c r="S32" s="102"/>
      <c r="T32" s="102"/>
      <c r="U32" s="102"/>
      <c r="V32" s="102"/>
      <c r="W32" s="102"/>
      <c r="X32" s="57"/>
    </row>
    <row r="33" spans="2:24" ht="15.6" customHeight="1" outlineLevel="1" x14ac:dyDescent="0.3">
      <c r="B33" s="57"/>
      <c r="C33" s="274"/>
      <c r="D33" s="254" t="s">
        <v>138</v>
      </c>
      <c r="E33" s="107" t="s">
        <v>134</v>
      </c>
      <c r="F33" s="57"/>
      <c r="G33" s="101" t="s">
        <v>61</v>
      </c>
      <c r="H33" s="57"/>
      <c r="I33" s="255"/>
      <c r="J33" s="255"/>
      <c r="K33" s="255">
        <f>IF(ISERROR(('1-Inputuri'!L81+'1-Inputuri'!L118)*'4-Buget cerere'!$E$52/'4-Buget cerere'!$E$46),0,('1-Inputuri'!L81+'1-Inputuri'!L118)*'4-Buget cerere'!$E$52/'4-Buget cerere'!$E$46)</f>
        <v>0</v>
      </c>
      <c r="L33" s="255">
        <f>IF(ISERROR(('1-Inputuri'!M81+'1-Inputuri'!M118)*'4-Buget cerere'!$E$52/'4-Buget cerere'!$E$46),0,('1-Inputuri'!M81+'1-Inputuri'!M118)*'4-Buget cerere'!$E$52/'4-Buget cerere'!$E$46)</f>
        <v>0</v>
      </c>
      <c r="M33" s="255">
        <f>IF(ISERROR(('1-Inputuri'!N81+'1-Inputuri'!N118)*'4-Buget cerere'!$E$52/'4-Buget cerere'!$E$46),0,('1-Inputuri'!N81+'1-Inputuri'!N118)*'4-Buget cerere'!$E$52/'4-Buget cerere'!$E$46)</f>
        <v>0</v>
      </c>
      <c r="N33" s="255">
        <f>IF(ISERROR(('1-Inputuri'!O81+'1-Inputuri'!O118)*'4-Buget cerere'!$E$52/'4-Buget cerere'!$E$46),0,('1-Inputuri'!O81+'1-Inputuri'!O118)*'4-Buget cerere'!$E$52/'4-Buget cerere'!$E$46)</f>
        <v>0</v>
      </c>
      <c r="O33" s="255">
        <f>IF(ISERROR(('1-Inputuri'!P81+'1-Inputuri'!P118)*'4-Buget cerere'!$E$52/'4-Buget cerere'!$E$46),0,('1-Inputuri'!P81+'1-Inputuri'!P118)*'4-Buget cerere'!$E$52/'4-Buget cerere'!$E$46)</f>
        <v>0</v>
      </c>
      <c r="P33" s="255">
        <f>IF(ISERROR(('1-Inputuri'!Q81+'1-Inputuri'!Q118)*'4-Buget cerere'!$E$52/'4-Buget cerere'!$E$46),0,('1-Inputuri'!Q81+'1-Inputuri'!Q118)*'4-Buget cerere'!$E$52/'4-Buget cerere'!$E$46)</f>
        <v>0</v>
      </c>
      <c r="Q33" s="255">
        <f>IF(ISERROR(('1-Inputuri'!R81+'1-Inputuri'!R118)*'4-Buget cerere'!$E$52/'4-Buget cerere'!$E$46),0,('1-Inputuri'!R81+'1-Inputuri'!R118)*'4-Buget cerere'!$E$52/'4-Buget cerere'!$E$46)</f>
        <v>0</v>
      </c>
      <c r="R33" s="255">
        <f>IF(ISERROR(('1-Inputuri'!S81+'1-Inputuri'!S118)*'4-Buget cerere'!$E$52/'4-Buget cerere'!$E$46),0,('1-Inputuri'!S81+'1-Inputuri'!S118)*'4-Buget cerere'!$E$52/'4-Buget cerere'!$E$46)</f>
        <v>0</v>
      </c>
      <c r="S33" s="255">
        <f>IF(ISERROR(('1-Inputuri'!T81+'1-Inputuri'!T118)*'4-Buget cerere'!$E$52/'4-Buget cerere'!$E$46),0,('1-Inputuri'!T81+'1-Inputuri'!T118)*'4-Buget cerere'!$E$52/'4-Buget cerere'!$E$46)</f>
        <v>0</v>
      </c>
      <c r="T33" s="255">
        <f>IF(ISERROR(('1-Inputuri'!U81+'1-Inputuri'!U118)*'4-Buget cerere'!$E$52/'4-Buget cerere'!$E$46),0,('1-Inputuri'!U81+'1-Inputuri'!U118)*'4-Buget cerere'!$E$52/'4-Buget cerere'!$E$46)</f>
        <v>0</v>
      </c>
      <c r="U33" s="255">
        <f>IF(ISERROR(('1-Inputuri'!V81+'1-Inputuri'!V118)*'4-Buget cerere'!$E$52/'4-Buget cerere'!$E$46),0,('1-Inputuri'!V81+'1-Inputuri'!V118)*'4-Buget cerere'!$E$52/'4-Buget cerere'!$E$46)</f>
        <v>0</v>
      </c>
      <c r="V33" s="255">
        <f>IF(ISERROR(('1-Inputuri'!W81+'1-Inputuri'!W118)*'4-Buget cerere'!$E$52/'4-Buget cerere'!$E$46),0,('1-Inputuri'!W81+'1-Inputuri'!W118)*'4-Buget cerere'!$E$52/'4-Buget cerere'!$E$46)</f>
        <v>0</v>
      </c>
      <c r="W33" s="255">
        <f>IF(ISERROR(('1-Inputuri'!X81+'1-Inputuri'!X118)*'4-Buget cerere'!$E$52/'4-Buget cerere'!$E$46),0,('1-Inputuri'!X81+'1-Inputuri'!X118)*'4-Buget cerere'!$E$52/'4-Buget cerere'!$E$46)</f>
        <v>0</v>
      </c>
      <c r="X33" s="57"/>
    </row>
    <row r="34" spans="2:24" outlineLevel="2" x14ac:dyDescent="0.3">
      <c r="B34" s="57"/>
      <c r="C34" s="274"/>
      <c r="D34" s="410" t="s">
        <v>140</v>
      </c>
      <c r="E34" s="411"/>
      <c r="F34" s="57"/>
      <c r="G34" s="101" t="s">
        <v>61</v>
      </c>
      <c r="H34" s="57"/>
      <c r="I34" s="137">
        <f>I22+I27+I28+I29+I30+I31+I32</f>
        <v>0</v>
      </c>
      <c r="J34" s="137">
        <f t="shared" ref="J34:W34" si="5">J22+J27+J28+J29+J30+J31+J32</f>
        <v>0</v>
      </c>
      <c r="K34" s="137">
        <f t="shared" si="5"/>
        <v>0</v>
      </c>
      <c r="L34" s="137">
        <f t="shared" si="5"/>
        <v>0</v>
      </c>
      <c r="M34" s="137">
        <f t="shared" si="5"/>
        <v>0</v>
      </c>
      <c r="N34" s="137">
        <f t="shared" si="5"/>
        <v>0</v>
      </c>
      <c r="O34" s="137">
        <f t="shared" si="5"/>
        <v>0</v>
      </c>
      <c r="P34" s="137">
        <f t="shared" si="5"/>
        <v>0</v>
      </c>
      <c r="Q34" s="137">
        <f t="shared" si="5"/>
        <v>0</v>
      </c>
      <c r="R34" s="137">
        <f t="shared" si="5"/>
        <v>0</v>
      </c>
      <c r="S34" s="137">
        <f t="shared" si="5"/>
        <v>0</v>
      </c>
      <c r="T34" s="137">
        <f t="shared" si="5"/>
        <v>0</v>
      </c>
      <c r="U34" s="137">
        <f t="shared" si="5"/>
        <v>0</v>
      </c>
      <c r="V34" s="137">
        <f t="shared" si="5"/>
        <v>0</v>
      </c>
      <c r="W34" s="137">
        <f t="shared" si="5"/>
        <v>0</v>
      </c>
      <c r="X34" s="57"/>
    </row>
    <row r="35" spans="2:24" outlineLevel="2" x14ac:dyDescent="0.3">
      <c r="B35" s="57"/>
      <c r="C35" s="274">
        <v>8</v>
      </c>
      <c r="D35" s="176" t="s">
        <v>141</v>
      </c>
      <c r="E35" s="107" t="s">
        <v>135</v>
      </c>
      <c r="F35" s="57"/>
      <c r="G35" s="101" t="s">
        <v>61</v>
      </c>
      <c r="H35" s="57"/>
      <c r="I35" s="212">
        <f>'2-Bilant_Solicitant'!G146</f>
        <v>0</v>
      </c>
      <c r="J35" s="212">
        <f>'2-Bilant_Solicitant'!H146</f>
        <v>0</v>
      </c>
      <c r="K35" s="102"/>
      <c r="L35" s="102"/>
      <c r="M35" s="102"/>
      <c r="N35" s="102"/>
      <c r="O35" s="102"/>
      <c r="P35" s="102"/>
      <c r="Q35" s="102"/>
      <c r="R35" s="102"/>
      <c r="S35" s="102"/>
      <c r="T35" s="102"/>
      <c r="U35" s="102"/>
      <c r="V35" s="102"/>
      <c r="W35" s="102"/>
      <c r="X35" s="57"/>
    </row>
    <row r="36" spans="2:24" outlineLevel="2" x14ac:dyDescent="0.3">
      <c r="B36" s="57"/>
      <c r="C36" s="274"/>
      <c r="D36" s="176" t="s">
        <v>142</v>
      </c>
      <c r="E36" s="107" t="s">
        <v>135</v>
      </c>
      <c r="F36" s="57"/>
      <c r="G36" s="101" t="s">
        <v>61</v>
      </c>
      <c r="H36" s="57"/>
      <c r="I36" s="212">
        <f>'2-Bilant_Solicitant'!G147</f>
        <v>0</v>
      </c>
      <c r="J36" s="212">
        <f>'2-Bilant_Solicitant'!H147</f>
        <v>0</v>
      </c>
      <c r="K36" s="102"/>
      <c r="L36" s="102"/>
      <c r="M36" s="102"/>
      <c r="N36" s="102"/>
      <c r="O36" s="102"/>
      <c r="P36" s="102"/>
      <c r="Q36" s="102"/>
      <c r="R36" s="102"/>
      <c r="S36" s="102"/>
      <c r="T36" s="102"/>
      <c r="U36" s="102"/>
      <c r="V36" s="102"/>
      <c r="W36" s="102"/>
      <c r="X36" s="57"/>
    </row>
    <row r="37" spans="2:24" outlineLevel="2" x14ac:dyDescent="0.3">
      <c r="B37" s="57"/>
      <c r="C37" s="274"/>
      <c r="D37" s="176" t="s">
        <v>143</v>
      </c>
      <c r="E37" s="107" t="s">
        <v>135</v>
      </c>
      <c r="F37" s="57"/>
      <c r="G37" s="101" t="s">
        <v>61</v>
      </c>
      <c r="H37" s="57"/>
      <c r="I37" s="212">
        <f>'2-Bilant_Solicitant'!G148</f>
        <v>0</v>
      </c>
      <c r="J37" s="212">
        <f>'2-Bilant_Solicitant'!H148</f>
        <v>0</v>
      </c>
      <c r="K37" s="102"/>
      <c r="L37" s="102"/>
      <c r="M37" s="102"/>
      <c r="N37" s="102"/>
      <c r="O37" s="102"/>
      <c r="P37" s="102"/>
      <c r="Q37" s="102"/>
      <c r="R37" s="102"/>
      <c r="S37" s="102"/>
      <c r="T37" s="102"/>
      <c r="U37" s="102"/>
      <c r="V37" s="102"/>
      <c r="W37" s="102"/>
      <c r="X37" s="57"/>
    </row>
    <row r="38" spans="2:24" outlineLevel="2" x14ac:dyDescent="0.3">
      <c r="B38" s="57"/>
      <c r="C38" s="274"/>
      <c r="D38" s="176" t="s">
        <v>144</v>
      </c>
      <c r="E38" s="107" t="s">
        <v>135</v>
      </c>
      <c r="F38" s="57"/>
      <c r="G38" s="101" t="s">
        <v>61</v>
      </c>
      <c r="H38" s="57"/>
      <c r="I38" s="212">
        <f>'2-Bilant_Solicitant'!G149</f>
        <v>0</v>
      </c>
      <c r="J38" s="212">
        <f>'2-Bilant_Solicitant'!H149</f>
        <v>0</v>
      </c>
      <c r="K38" s="102"/>
      <c r="L38" s="102"/>
      <c r="M38" s="102"/>
      <c r="N38" s="102"/>
      <c r="O38" s="102"/>
      <c r="P38" s="102"/>
      <c r="Q38" s="102"/>
      <c r="R38" s="102"/>
      <c r="S38" s="102"/>
      <c r="T38" s="102"/>
      <c r="U38" s="102"/>
      <c r="V38" s="102"/>
      <c r="W38" s="102"/>
      <c r="X38" s="57"/>
    </row>
    <row r="39" spans="2:24" outlineLevel="2" x14ac:dyDescent="0.3">
      <c r="B39" s="57"/>
      <c r="C39" s="274"/>
      <c r="D39" s="176" t="s">
        <v>145</v>
      </c>
      <c r="E39" s="107" t="s">
        <v>134</v>
      </c>
      <c r="F39" s="57"/>
      <c r="G39" s="101" t="s">
        <v>61</v>
      </c>
      <c r="H39" s="57"/>
      <c r="I39" s="212">
        <f>'2-Bilant_Solicitant'!G150</f>
        <v>0</v>
      </c>
      <c r="J39" s="212">
        <f>'2-Bilant_Solicitant'!H150</f>
        <v>0</v>
      </c>
      <c r="K39" s="102"/>
      <c r="L39" s="102"/>
      <c r="M39" s="102"/>
      <c r="N39" s="102"/>
      <c r="O39" s="102"/>
      <c r="P39" s="102"/>
      <c r="Q39" s="102"/>
      <c r="R39" s="102"/>
      <c r="S39" s="102"/>
      <c r="T39" s="102"/>
      <c r="U39" s="102"/>
      <c r="V39" s="102"/>
      <c r="W39" s="102"/>
      <c r="X39" s="57"/>
    </row>
    <row r="40" spans="2:24" outlineLevel="2" x14ac:dyDescent="0.3">
      <c r="B40" s="57"/>
      <c r="C40" s="274">
        <v>9</v>
      </c>
      <c r="D40" s="176" t="s">
        <v>146</v>
      </c>
      <c r="E40" s="107" t="s">
        <v>135</v>
      </c>
      <c r="F40" s="57"/>
      <c r="G40" s="101" t="s">
        <v>61</v>
      </c>
      <c r="H40" s="57"/>
      <c r="I40" s="212">
        <f>'2-Bilant_Solicitant'!G151</f>
        <v>0</v>
      </c>
      <c r="J40" s="212">
        <f>'2-Bilant_Solicitant'!H151</f>
        <v>0</v>
      </c>
      <c r="K40" s="102"/>
      <c r="L40" s="102"/>
      <c r="M40" s="102"/>
      <c r="N40" s="102"/>
      <c r="O40" s="102"/>
      <c r="P40" s="102"/>
      <c r="Q40" s="102"/>
      <c r="R40" s="102"/>
      <c r="S40" s="102"/>
      <c r="T40" s="102"/>
      <c r="U40" s="102"/>
      <c r="V40" s="102"/>
      <c r="W40" s="102"/>
      <c r="X40" s="57"/>
    </row>
    <row r="41" spans="2:24" outlineLevel="2" x14ac:dyDescent="0.3">
      <c r="B41" s="57"/>
      <c r="C41" s="274"/>
      <c r="D41" s="279" t="s">
        <v>433</v>
      </c>
      <c r="E41" s="280"/>
      <c r="F41" s="281"/>
      <c r="G41" s="282" t="s">
        <v>434</v>
      </c>
      <c r="H41" s="57"/>
      <c r="I41" s="283"/>
      <c r="J41" s="283"/>
      <c r="K41" s="283"/>
      <c r="L41" s="283"/>
      <c r="M41" s="283"/>
      <c r="N41" s="283"/>
      <c r="O41" s="283"/>
      <c r="P41" s="283"/>
      <c r="Q41" s="283"/>
      <c r="R41" s="283"/>
      <c r="S41" s="283"/>
      <c r="T41" s="283"/>
      <c r="U41" s="283"/>
      <c r="V41" s="283"/>
      <c r="W41" s="283"/>
      <c r="X41" s="57"/>
    </row>
    <row r="42" spans="2:24" outlineLevel="2" x14ac:dyDescent="0.3">
      <c r="B42" s="57"/>
      <c r="C42" s="274">
        <v>10</v>
      </c>
      <c r="D42" s="176" t="s">
        <v>147</v>
      </c>
      <c r="E42" s="107" t="s">
        <v>135</v>
      </c>
      <c r="F42" s="57"/>
      <c r="G42" s="101" t="s">
        <v>61</v>
      </c>
      <c r="H42" s="57"/>
      <c r="I42" s="134">
        <f>I43-I44</f>
        <v>0</v>
      </c>
      <c r="J42" s="134">
        <f t="shared" ref="J42:W42" si="6">J43-J44</f>
        <v>0</v>
      </c>
      <c r="K42" s="134">
        <f t="shared" si="6"/>
        <v>0</v>
      </c>
      <c r="L42" s="134">
        <f t="shared" si="6"/>
        <v>0</v>
      </c>
      <c r="M42" s="134">
        <f t="shared" si="6"/>
        <v>0</v>
      </c>
      <c r="N42" s="134">
        <f t="shared" si="6"/>
        <v>0</v>
      </c>
      <c r="O42" s="134">
        <f t="shared" si="6"/>
        <v>0</v>
      </c>
      <c r="P42" s="134">
        <f t="shared" si="6"/>
        <v>0</v>
      </c>
      <c r="Q42" s="134">
        <f t="shared" si="6"/>
        <v>0</v>
      </c>
      <c r="R42" s="134">
        <f t="shared" si="6"/>
        <v>0</v>
      </c>
      <c r="S42" s="134">
        <f t="shared" si="6"/>
        <v>0</v>
      </c>
      <c r="T42" s="134">
        <f t="shared" si="6"/>
        <v>0</v>
      </c>
      <c r="U42" s="134">
        <f t="shared" si="6"/>
        <v>0</v>
      </c>
      <c r="V42" s="134">
        <f t="shared" si="6"/>
        <v>0</v>
      </c>
      <c r="W42" s="134">
        <f t="shared" si="6"/>
        <v>0</v>
      </c>
      <c r="X42" s="57"/>
    </row>
    <row r="43" spans="2:24" outlineLevel="2" x14ac:dyDescent="0.3">
      <c r="B43" s="57"/>
      <c r="C43" s="274"/>
      <c r="D43" s="176" t="s">
        <v>148</v>
      </c>
      <c r="E43" s="107" t="s">
        <v>135</v>
      </c>
      <c r="F43" s="57"/>
      <c r="G43" s="101" t="s">
        <v>61</v>
      </c>
      <c r="H43" s="57"/>
      <c r="I43" s="212">
        <f>'2-Bilant_Solicitant'!G155</f>
        <v>0</v>
      </c>
      <c r="J43" s="212">
        <f>'2-Bilant_Solicitant'!H155</f>
        <v>0</v>
      </c>
      <c r="K43" s="134">
        <f>'1-Inputuri'!L81+'1-Inputuri'!L83+'1-Inputuri'!L118+'1-Inputuri'!L120</f>
        <v>0</v>
      </c>
      <c r="L43" s="134">
        <f>'1-Inputuri'!M81+'1-Inputuri'!M83+'1-Inputuri'!M118+'1-Inputuri'!M120</f>
        <v>0</v>
      </c>
      <c r="M43" s="134">
        <f>'1-Inputuri'!N81+'1-Inputuri'!N83+'1-Inputuri'!N118+'1-Inputuri'!N120</f>
        <v>0</v>
      </c>
      <c r="N43" s="134">
        <f>'1-Inputuri'!O81+'1-Inputuri'!O83+'1-Inputuri'!O118+'1-Inputuri'!O120</f>
        <v>0</v>
      </c>
      <c r="O43" s="134">
        <f>'1-Inputuri'!P81+'1-Inputuri'!P83+'1-Inputuri'!P118+'1-Inputuri'!P120</f>
        <v>0</v>
      </c>
      <c r="P43" s="134">
        <f>'1-Inputuri'!Q81+'1-Inputuri'!Q83+'1-Inputuri'!Q118+'1-Inputuri'!Q120</f>
        <v>0</v>
      </c>
      <c r="Q43" s="134">
        <f>'1-Inputuri'!R81+'1-Inputuri'!R83+'1-Inputuri'!R118+'1-Inputuri'!R120</f>
        <v>0</v>
      </c>
      <c r="R43" s="134">
        <f>'1-Inputuri'!S81+'1-Inputuri'!S83+'1-Inputuri'!S118+'1-Inputuri'!S120</f>
        <v>0</v>
      </c>
      <c r="S43" s="134">
        <f>'1-Inputuri'!T81+'1-Inputuri'!T83+'1-Inputuri'!T118+'1-Inputuri'!T120</f>
        <v>0</v>
      </c>
      <c r="T43" s="134">
        <f>'1-Inputuri'!U81+'1-Inputuri'!U83+'1-Inputuri'!U118+'1-Inputuri'!U120</f>
        <v>0</v>
      </c>
      <c r="U43" s="134">
        <f>'1-Inputuri'!V81+'1-Inputuri'!V83+'1-Inputuri'!V118+'1-Inputuri'!V120</f>
        <v>0</v>
      </c>
      <c r="V43" s="134">
        <f>'1-Inputuri'!W81+'1-Inputuri'!W83+'1-Inputuri'!W118+'1-Inputuri'!W120</f>
        <v>0</v>
      </c>
      <c r="W43" s="134">
        <f>'1-Inputuri'!X81+'1-Inputuri'!X83+'1-Inputuri'!X118+'1-Inputuri'!X120</f>
        <v>0</v>
      </c>
      <c r="X43" s="57"/>
    </row>
    <row r="44" spans="2:24" outlineLevel="2" x14ac:dyDescent="0.3">
      <c r="B44" s="57"/>
      <c r="C44" s="274"/>
      <c r="D44" s="176" t="s">
        <v>149</v>
      </c>
      <c r="E44" s="107" t="s">
        <v>134</v>
      </c>
      <c r="F44" s="57"/>
      <c r="G44" s="101" t="s">
        <v>61</v>
      </c>
      <c r="H44" s="57"/>
      <c r="I44" s="212">
        <f>'2-Bilant_Solicitant'!G156</f>
        <v>0</v>
      </c>
      <c r="J44" s="212">
        <f>'2-Bilant_Solicitant'!H156</f>
        <v>0</v>
      </c>
      <c r="K44" s="102"/>
      <c r="L44" s="102"/>
      <c r="M44" s="102"/>
      <c r="N44" s="102"/>
      <c r="O44" s="102"/>
      <c r="P44" s="102"/>
      <c r="Q44" s="102"/>
      <c r="R44" s="102"/>
      <c r="S44" s="102"/>
      <c r="T44" s="102"/>
      <c r="U44" s="102"/>
      <c r="V44" s="102"/>
      <c r="W44" s="102"/>
      <c r="X44" s="57"/>
    </row>
    <row r="45" spans="2:24" outlineLevel="2" x14ac:dyDescent="0.3">
      <c r="B45" s="57"/>
      <c r="C45" s="274"/>
      <c r="D45" s="176" t="s">
        <v>150</v>
      </c>
      <c r="E45" s="107" t="s">
        <v>135</v>
      </c>
      <c r="F45" s="57"/>
      <c r="G45" s="101" t="s">
        <v>61</v>
      </c>
      <c r="H45" s="57"/>
      <c r="I45" s="134">
        <f>I46-I47</f>
        <v>0</v>
      </c>
      <c r="J45" s="134">
        <f t="shared" ref="J45:W45" si="7">J46-J47</f>
        <v>0</v>
      </c>
      <c r="K45" s="134">
        <f t="shared" si="7"/>
        <v>0</v>
      </c>
      <c r="L45" s="134">
        <f t="shared" si="7"/>
        <v>0</v>
      </c>
      <c r="M45" s="134">
        <f t="shared" si="7"/>
        <v>0</v>
      </c>
      <c r="N45" s="134">
        <f t="shared" si="7"/>
        <v>0</v>
      </c>
      <c r="O45" s="134">
        <f t="shared" si="7"/>
        <v>0</v>
      </c>
      <c r="P45" s="134">
        <f t="shared" si="7"/>
        <v>0</v>
      </c>
      <c r="Q45" s="134">
        <f t="shared" si="7"/>
        <v>0</v>
      </c>
      <c r="R45" s="134">
        <f t="shared" si="7"/>
        <v>0</v>
      </c>
      <c r="S45" s="134">
        <f t="shared" si="7"/>
        <v>0</v>
      </c>
      <c r="T45" s="134">
        <f t="shared" si="7"/>
        <v>0</v>
      </c>
      <c r="U45" s="134">
        <f t="shared" si="7"/>
        <v>0</v>
      </c>
      <c r="V45" s="134">
        <f t="shared" si="7"/>
        <v>0</v>
      </c>
      <c r="W45" s="134">
        <f t="shared" si="7"/>
        <v>0</v>
      </c>
      <c r="X45" s="57"/>
    </row>
    <row r="46" spans="2:24" outlineLevel="2" x14ac:dyDescent="0.3">
      <c r="B46" s="57"/>
      <c r="C46" s="274"/>
      <c r="D46" s="176" t="s">
        <v>148</v>
      </c>
      <c r="E46" s="107" t="s">
        <v>135</v>
      </c>
      <c r="F46" s="57"/>
      <c r="G46" s="101" t="s">
        <v>61</v>
      </c>
      <c r="H46" s="57"/>
      <c r="I46" s="212">
        <f>'2-Bilant_Solicitant'!G158</f>
        <v>0</v>
      </c>
      <c r="J46" s="212">
        <f>'2-Bilant_Solicitant'!H158</f>
        <v>0</v>
      </c>
      <c r="K46" s="102"/>
      <c r="L46" s="102"/>
      <c r="M46" s="102"/>
      <c r="N46" s="102"/>
      <c r="O46" s="102"/>
      <c r="P46" s="102"/>
      <c r="Q46" s="102"/>
      <c r="R46" s="102"/>
      <c r="S46" s="102"/>
      <c r="T46" s="102"/>
      <c r="U46" s="102"/>
      <c r="V46" s="102"/>
      <c r="W46" s="102"/>
      <c r="X46" s="57"/>
    </row>
    <row r="47" spans="2:24" outlineLevel="2" x14ac:dyDescent="0.3">
      <c r="B47" s="57"/>
      <c r="C47" s="274"/>
      <c r="D47" s="176" t="s">
        <v>149</v>
      </c>
      <c r="E47" s="107" t="s">
        <v>134</v>
      </c>
      <c r="F47" s="57"/>
      <c r="G47" s="101" t="s">
        <v>61</v>
      </c>
      <c r="H47" s="57"/>
      <c r="I47" s="212">
        <f>'2-Bilant_Solicitant'!G159</f>
        <v>0</v>
      </c>
      <c r="J47" s="212">
        <f>'2-Bilant_Solicitant'!H159</f>
        <v>0</v>
      </c>
      <c r="K47" s="102"/>
      <c r="L47" s="102"/>
      <c r="M47" s="102"/>
      <c r="N47" s="102"/>
      <c r="O47" s="102"/>
      <c r="P47" s="102"/>
      <c r="Q47" s="102"/>
      <c r="R47" s="102"/>
      <c r="S47" s="102"/>
      <c r="T47" s="102"/>
      <c r="U47" s="102"/>
      <c r="V47" s="102"/>
      <c r="W47" s="102"/>
      <c r="X47" s="57"/>
    </row>
    <row r="48" spans="2:24" outlineLevel="2" x14ac:dyDescent="0.3">
      <c r="B48" s="57"/>
      <c r="C48" s="274">
        <v>11</v>
      </c>
      <c r="D48" s="176" t="s">
        <v>151</v>
      </c>
      <c r="E48" s="107" t="s">
        <v>135</v>
      </c>
      <c r="F48" s="57"/>
      <c r="G48" s="101" t="s">
        <v>61</v>
      </c>
      <c r="H48" s="57"/>
      <c r="I48" s="212">
        <f>'2-Bilant_Solicitant'!G160</f>
        <v>0</v>
      </c>
      <c r="J48" s="212">
        <f>'2-Bilant_Solicitant'!H160</f>
        <v>0</v>
      </c>
      <c r="K48" s="102"/>
      <c r="L48" s="102"/>
      <c r="M48" s="102"/>
      <c r="N48" s="102"/>
      <c r="O48" s="102"/>
      <c r="P48" s="102"/>
      <c r="Q48" s="102"/>
      <c r="R48" s="102"/>
      <c r="S48" s="102"/>
      <c r="T48" s="102"/>
      <c r="U48" s="102"/>
      <c r="V48" s="102"/>
      <c r="W48" s="102"/>
      <c r="X48" s="57"/>
    </row>
    <row r="49" spans="2:24" outlineLevel="2" x14ac:dyDescent="0.3">
      <c r="B49" s="57"/>
      <c r="C49" s="274"/>
      <c r="D49" s="410" t="s">
        <v>152</v>
      </c>
      <c r="E49" s="411"/>
      <c r="F49" s="57"/>
      <c r="G49" s="101" t="s">
        <v>61</v>
      </c>
      <c r="H49" s="57"/>
      <c r="I49" s="137">
        <f t="shared" ref="I49:W49" si="8">I35+I36+I37+I38-I39+I40+I42+I45+I48</f>
        <v>0</v>
      </c>
      <c r="J49" s="137">
        <f t="shared" si="8"/>
        <v>0</v>
      </c>
      <c r="K49" s="137">
        <f t="shared" si="8"/>
        <v>0</v>
      </c>
      <c r="L49" s="137">
        <f t="shared" si="8"/>
        <v>0</v>
      </c>
      <c r="M49" s="137">
        <f t="shared" si="8"/>
        <v>0</v>
      </c>
      <c r="N49" s="137">
        <f t="shared" si="8"/>
        <v>0</v>
      </c>
      <c r="O49" s="137">
        <f t="shared" si="8"/>
        <v>0</v>
      </c>
      <c r="P49" s="137">
        <f t="shared" si="8"/>
        <v>0</v>
      </c>
      <c r="Q49" s="137">
        <f t="shared" si="8"/>
        <v>0</v>
      </c>
      <c r="R49" s="137">
        <f t="shared" si="8"/>
        <v>0</v>
      </c>
      <c r="S49" s="137">
        <f t="shared" si="8"/>
        <v>0</v>
      </c>
      <c r="T49" s="137">
        <f t="shared" si="8"/>
        <v>0</v>
      </c>
      <c r="U49" s="137">
        <f t="shared" si="8"/>
        <v>0</v>
      </c>
      <c r="V49" s="137">
        <f t="shared" si="8"/>
        <v>0</v>
      </c>
      <c r="W49" s="137">
        <f t="shared" si="8"/>
        <v>0</v>
      </c>
      <c r="X49" s="57"/>
    </row>
    <row r="50" spans="2:24" outlineLevel="2" x14ac:dyDescent="0.3">
      <c r="B50" s="57"/>
      <c r="C50" s="274"/>
      <c r="D50" s="412" t="s">
        <v>154</v>
      </c>
      <c r="E50" s="413"/>
      <c r="F50" s="66"/>
      <c r="G50" s="101" t="s">
        <v>61</v>
      </c>
      <c r="H50" s="57"/>
      <c r="I50" s="137">
        <f t="shared" ref="I50:W50" si="9">IF(I34&gt;=I49,I34-I49,0)</f>
        <v>0</v>
      </c>
      <c r="J50" s="137">
        <f t="shared" si="9"/>
        <v>0</v>
      </c>
      <c r="K50" s="137">
        <f t="shared" si="9"/>
        <v>0</v>
      </c>
      <c r="L50" s="137">
        <f t="shared" si="9"/>
        <v>0</v>
      </c>
      <c r="M50" s="137">
        <f t="shared" si="9"/>
        <v>0</v>
      </c>
      <c r="N50" s="137">
        <f t="shared" si="9"/>
        <v>0</v>
      </c>
      <c r="O50" s="137">
        <f t="shared" si="9"/>
        <v>0</v>
      </c>
      <c r="P50" s="137">
        <f t="shared" si="9"/>
        <v>0</v>
      </c>
      <c r="Q50" s="137">
        <f t="shared" si="9"/>
        <v>0</v>
      </c>
      <c r="R50" s="137">
        <f t="shared" si="9"/>
        <v>0</v>
      </c>
      <c r="S50" s="137">
        <f t="shared" si="9"/>
        <v>0</v>
      </c>
      <c r="T50" s="137">
        <f t="shared" si="9"/>
        <v>0</v>
      </c>
      <c r="U50" s="137">
        <f t="shared" si="9"/>
        <v>0</v>
      </c>
      <c r="V50" s="137">
        <f t="shared" si="9"/>
        <v>0</v>
      </c>
      <c r="W50" s="137">
        <f t="shared" si="9"/>
        <v>0</v>
      </c>
      <c r="X50" s="57"/>
    </row>
    <row r="51" spans="2:24" outlineLevel="2" x14ac:dyDescent="0.3">
      <c r="B51" s="57"/>
      <c r="C51" s="274"/>
      <c r="D51" s="412" t="s">
        <v>153</v>
      </c>
      <c r="E51" s="413"/>
      <c r="F51" s="57"/>
      <c r="G51" s="101" t="s">
        <v>61</v>
      </c>
      <c r="H51" s="57"/>
      <c r="I51" s="137">
        <f t="shared" ref="I51:W51" si="10">IF(I34&gt;=I49,0,I49-I34)</f>
        <v>0</v>
      </c>
      <c r="J51" s="137">
        <f t="shared" si="10"/>
        <v>0</v>
      </c>
      <c r="K51" s="137">
        <f t="shared" si="10"/>
        <v>0</v>
      </c>
      <c r="L51" s="137">
        <f t="shared" si="10"/>
        <v>0</v>
      </c>
      <c r="M51" s="137">
        <f t="shared" si="10"/>
        <v>0</v>
      </c>
      <c r="N51" s="137">
        <f t="shared" si="10"/>
        <v>0</v>
      </c>
      <c r="O51" s="137">
        <f t="shared" si="10"/>
        <v>0</v>
      </c>
      <c r="P51" s="137">
        <f t="shared" si="10"/>
        <v>0</v>
      </c>
      <c r="Q51" s="137">
        <f t="shared" si="10"/>
        <v>0</v>
      </c>
      <c r="R51" s="137">
        <f t="shared" si="10"/>
        <v>0</v>
      </c>
      <c r="S51" s="137">
        <f t="shared" si="10"/>
        <v>0</v>
      </c>
      <c r="T51" s="137">
        <f t="shared" si="10"/>
        <v>0</v>
      </c>
      <c r="U51" s="137">
        <f t="shared" si="10"/>
        <v>0</v>
      </c>
      <c r="V51" s="137">
        <f t="shared" si="10"/>
        <v>0</v>
      </c>
      <c r="W51" s="137">
        <f t="shared" si="10"/>
        <v>0</v>
      </c>
      <c r="X51" s="57"/>
    </row>
    <row r="52" spans="2:24" outlineLevel="2" x14ac:dyDescent="0.3">
      <c r="B52" s="57"/>
      <c r="C52" s="274">
        <v>12</v>
      </c>
      <c r="D52" s="176" t="s">
        <v>155</v>
      </c>
      <c r="E52" s="107" t="s">
        <v>134</v>
      </c>
      <c r="F52" s="57"/>
      <c r="G52" s="101" t="s">
        <v>61</v>
      </c>
      <c r="H52" s="57"/>
      <c r="I52" s="212">
        <f>'2-Bilant_Solicitant'!G174</f>
        <v>0</v>
      </c>
      <c r="J52" s="212">
        <f>'2-Bilant_Solicitant'!H174</f>
        <v>0</v>
      </c>
      <c r="K52" s="102"/>
      <c r="L52" s="102"/>
      <c r="M52" s="102"/>
      <c r="N52" s="102"/>
      <c r="O52" s="102"/>
      <c r="P52" s="102"/>
      <c r="Q52" s="102"/>
      <c r="R52" s="102"/>
      <c r="S52" s="102"/>
      <c r="T52" s="102"/>
      <c r="U52" s="102"/>
      <c r="V52" s="102"/>
      <c r="W52" s="102"/>
      <c r="X52" s="57"/>
    </row>
    <row r="53" spans="2:24" outlineLevel="2" x14ac:dyDescent="0.3">
      <c r="B53" s="57"/>
      <c r="C53" s="274">
        <v>13</v>
      </c>
      <c r="D53" s="176" t="s">
        <v>156</v>
      </c>
      <c r="E53" s="107" t="s">
        <v>134</v>
      </c>
      <c r="F53" s="57"/>
      <c r="G53" s="101" t="s">
        <v>61</v>
      </c>
      <c r="H53" s="57"/>
      <c r="I53" s="212">
        <f>'2-Bilant_Solicitant'!G175</f>
        <v>0</v>
      </c>
      <c r="J53" s="212">
        <f>'2-Bilant_Solicitant'!H175</f>
        <v>0</v>
      </c>
      <c r="K53" s="102"/>
      <c r="L53" s="102"/>
      <c r="M53" s="102"/>
      <c r="N53" s="102"/>
      <c r="O53" s="102"/>
      <c r="P53" s="102"/>
      <c r="Q53" s="102"/>
      <c r="R53" s="102"/>
      <c r="S53" s="102"/>
      <c r="T53" s="102"/>
      <c r="U53" s="102"/>
      <c r="V53" s="102"/>
      <c r="W53" s="102"/>
      <c r="X53" s="57"/>
    </row>
    <row r="54" spans="2:24" outlineLevel="2" x14ac:dyDescent="0.3">
      <c r="B54" s="57"/>
      <c r="C54" s="274">
        <v>14</v>
      </c>
      <c r="D54" s="176" t="s">
        <v>157</v>
      </c>
      <c r="E54" s="107" t="s">
        <v>134</v>
      </c>
      <c r="F54" s="57"/>
      <c r="G54" s="101" t="s">
        <v>61</v>
      </c>
      <c r="H54" s="57"/>
      <c r="I54" s="212">
        <f>'2-Bilant_Solicitant'!G176</f>
        <v>0</v>
      </c>
      <c r="J54" s="212">
        <f>'2-Bilant_Solicitant'!H176</f>
        <v>0</v>
      </c>
      <c r="K54" s="102"/>
      <c r="L54" s="102"/>
      <c r="M54" s="102"/>
      <c r="N54" s="102"/>
      <c r="O54" s="102"/>
      <c r="P54" s="102"/>
      <c r="Q54" s="102"/>
      <c r="R54" s="102"/>
      <c r="S54" s="102"/>
      <c r="T54" s="102"/>
      <c r="U54" s="102"/>
      <c r="V54" s="102"/>
      <c r="W54" s="102"/>
      <c r="X54" s="57"/>
    </row>
    <row r="55" spans="2:24" outlineLevel="2" x14ac:dyDescent="0.3">
      <c r="B55" s="57"/>
      <c r="C55" s="274">
        <v>15</v>
      </c>
      <c r="D55" s="176" t="s">
        <v>158</v>
      </c>
      <c r="E55" s="107" t="s">
        <v>134</v>
      </c>
      <c r="F55" s="57"/>
      <c r="G55" s="101" t="s">
        <v>61</v>
      </c>
      <c r="H55" s="57"/>
      <c r="I55" s="212">
        <f>'2-Bilant_Solicitant'!G177</f>
        <v>0</v>
      </c>
      <c r="J55" s="212">
        <f>'2-Bilant_Solicitant'!H177</f>
        <v>0</v>
      </c>
      <c r="K55" s="102"/>
      <c r="L55" s="102"/>
      <c r="M55" s="102"/>
      <c r="N55" s="102"/>
      <c r="O55" s="102"/>
      <c r="P55" s="102"/>
      <c r="Q55" s="102"/>
      <c r="R55" s="102"/>
      <c r="S55" s="102"/>
      <c r="T55" s="102"/>
      <c r="U55" s="102"/>
      <c r="V55" s="102"/>
      <c r="W55" s="102"/>
      <c r="X55" s="57"/>
    </row>
    <row r="56" spans="2:24" outlineLevel="2" x14ac:dyDescent="0.3">
      <c r="B56" s="57"/>
      <c r="C56" s="274"/>
      <c r="D56" s="410" t="s">
        <v>159</v>
      </c>
      <c r="E56" s="411"/>
      <c r="F56" s="57"/>
      <c r="G56" s="101" t="s">
        <v>61</v>
      </c>
      <c r="H56" s="57"/>
      <c r="I56" s="137">
        <f>I52+I53+I54+I55</f>
        <v>0</v>
      </c>
      <c r="J56" s="137">
        <f t="shared" ref="J56:W56" si="11">J52+J53+J54+J55</f>
        <v>0</v>
      </c>
      <c r="K56" s="137">
        <f t="shared" si="11"/>
        <v>0</v>
      </c>
      <c r="L56" s="137">
        <f t="shared" si="11"/>
        <v>0</v>
      </c>
      <c r="M56" s="137">
        <f t="shared" si="11"/>
        <v>0</v>
      </c>
      <c r="N56" s="137">
        <f t="shared" si="11"/>
        <v>0</v>
      </c>
      <c r="O56" s="137">
        <f t="shared" si="11"/>
        <v>0</v>
      </c>
      <c r="P56" s="137">
        <f t="shared" si="11"/>
        <v>0</v>
      </c>
      <c r="Q56" s="137">
        <f t="shared" si="11"/>
        <v>0</v>
      </c>
      <c r="R56" s="137">
        <f t="shared" si="11"/>
        <v>0</v>
      </c>
      <c r="S56" s="137">
        <f t="shared" si="11"/>
        <v>0</v>
      </c>
      <c r="T56" s="137">
        <f t="shared" si="11"/>
        <v>0</v>
      </c>
      <c r="U56" s="137">
        <f t="shared" si="11"/>
        <v>0</v>
      </c>
      <c r="V56" s="137">
        <f t="shared" si="11"/>
        <v>0</v>
      </c>
      <c r="W56" s="137">
        <f t="shared" si="11"/>
        <v>0</v>
      </c>
      <c r="X56" s="57"/>
    </row>
    <row r="57" spans="2:24" ht="25.5" outlineLevel="2" x14ac:dyDescent="0.3">
      <c r="B57" s="57"/>
      <c r="C57" s="274">
        <v>16</v>
      </c>
      <c r="D57" s="176" t="s">
        <v>160</v>
      </c>
      <c r="E57" s="107"/>
      <c r="F57" s="57"/>
      <c r="G57" s="101" t="s">
        <v>61</v>
      </c>
      <c r="H57" s="57"/>
      <c r="I57" s="134">
        <f>I58-I59</f>
        <v>0</v>
      </c>
      <c r="J57" s="134">
        <f t="shared" ref="J57:W57" si="12">J58-J59</f>
        <v>0</v>
      </c>
      <c r="K57" s="134">
        <f t="shared" si="12"/>
        <v>0</v>
      </c>
      <c r="L57" s="134">
        <f t="shared" si="12"/>
        <v>0</v>
      </c>
      <c r="M57" s="134">
        <f t="shared" si="12"/>
        <v>0</v>
      </c>
      <c r="N57" s="134">
        <f t="shared" si="12"/>
        <v>0</v>
      </c>
      <c r="O57" s="134">
        <f t="shared" si="12"/>
        <v>0</v>
      </c>
      <c r="P57" s="134">
        <f t="shared" si="12"/>
        <v>0</v>
      </c>
      <c r="Q57" s="134">
        <f t="shared" si="12"/>
        <v>0</v>
      </c>
      <c r="R57" s="134">
        <f t="shared" si="12"/>
        <v>0</v>
      </c>
      <c r="S57" s="134">
        <f t="shared" si="12"/>
        <v>0</v>
      </c>
      <c r="T57" s="134">
        <f t="shared" si="12"/>
        <v>0</v>
      </c>
      <c r="U57" s="134">
        <f t="shared" si="12"/>
        <v>0</v>
      </c>
      <c r="V57" s="134">
        <f t="shared" si="12"/>
        <v>0</v>
      </c>
      <c r="W57" s="134">
        <f t="shared" si="12"/>
        <v>0</v>
      </c>
      <c r="X57" s="57"/>
    </row>
    <row r="58" spans="2:24" outlineLevel="2" x14ac:dyDescent="0.3">
      <c r="B58" s="57"/>
      <c r="C58" s="274"/>
      <c r="D58" s="176" t="s">
        <v>148</v>
      </c>
      <c r="E58" s="107" t="s">
        <v>135</v>
      </c>
      <c r="F58" s="57"/>
      <c r="G58" s="101" t="s">
        <v>61</v>
      </c>
      <c r="H58" s="57"/>
      <c r="I58" s="212">
        <f>'2-Bilant_Solicitant'!G180</f>
        <v>0</v>
      </c>
      <c r="J58" s="212">
        <f>'2-Bilant_Solicitant'!H180</f>
        <v>0</v>
      </c>
      <c r="K58" s="102"/>
      <c r="L58" s="102"/>
      <c r="M58" s="102"/>
      <c r="N58" s="102"/>
      <c r="O58" s="102"/>
      <c r="P58" s="102"/>
      <c r="Q58" s="102"/>
      <c r="R58" s="102"/>
      <c r="S58" s="102"/>
      <c r="T58" s="102"/>
      <c r="U58" s="102"/>
      <c r="V58" s="102"/>
      <c r="W58" s="102"/>
      <c r="X58" s="57"/>
    </row>
    <row r="59" spans="2:24" outlineLevel="2" x14ac:dyDescent="0.3">
      <c r="B59" s="57"/>
      <c r="C59" s="274"/>
      <c r="D59" s="176" t="s">
        <v>149</v>
      </c>
      <c r="E59" s="107" t="s">
        <v>134</v>
      </c>
      <c r="F59" s="57"/>
      <c r="G59" s="101" t="s">
        <v>61</v>
      </c>
      <c r="H59" s="57"/>
      <c r="I59" s="212">
        <f>'2-Bilant_Solicitant'!G181</f>
        <v>0</v>
      </c>
      <c r="J59" s="212">
        <f>'2-Bilant_Solicitant'!H181</f>
        <v>0</v>
      </c>
      <c r="K59" s="102"/>
      <c r="L59" s="102"/>
      <c r="M59" s="102"/>
      <c r="N59" s="102"/>
      <c r="O59" s="102"/>
      <c r="P59" s="102"/>
      <c r="Q59" s="102"/>
      <c r="R59" s="102"/>
      <c r="S59" s="102"/>
      <c r="T59" s="102"/>
      <c r="U59" s="102"/>
      <c r="V59" s="102"/>
      <c r="W59" s="102"/>
      <c r="X59" s="57"/>
    </row>
    <row r="60" spans="2:24" outlineLevel="2" x14ac:dyDescent="0.3">
      <c r="B60" s="57"/>
      <c r="C60" s="274">
        <v>17</v>
      </c>
      <c r="D60" s="176" t="s">
        <v>161</v>
      </c>
      <c r="E60" s="107" t="s">
        <v>135</v>
      </c>
      <c r="F60" s="57"/>
      <c r="G60" s="101" t="s">
        <v>61</v>
      </c>
      <c r="H60" s="57"/>
      <c r="I60" s="212">
        <f>'2-Bilant_Solicitant'!G182</f>
        <v>0</v>
      </c>
      <c r="J60" s="212">
        <f>'2-Bilant_Solicitant'!H182</f>
        <v>0</v>
      </c>
      <c r="K60" s="134">
        <f>IF(ISERROR('1-Inputuri'!L137+'1-Inputuri'!L142),0,'1-Inputuri'!L137+'1-Inputuri'!L142)</f>
        <v>0</v>
      </c>
      <c r="L60" s="134">
        <f>IF(ISERROR('1-Inputuri'!M137+'1-Inputuri'!M142),0,'1-Inputuri'!M137+'1-Inputuri'!M142)</f>
        <v>0</v>
      </c>
      <c r="M60" s="134">
        <f>IF(ISERROR('1-Inputuri'!N137+'1-Inputuri'!N142),0,'1-Inputuri'!N137+'1-Inputuri'!N142)</f>
        <v>0</v>
      </c>
      <c r="N60" s="134">
        <f>IF(ISERROR('1-Inputuri'!O137+'1-Inputuri'!O142),0,'1-Inputuri'!O137+'1-Inputuri'!O142)</f>
        <v>0</v>
      </c>
      <c r="O60" s="134">
        <f>IF(ISERROR('1-Inputuri'!P137+'1-Inputuri'!P142),0,'1-Inputuri'!P137+'1-Inputuri'!P142)</f>
        <v>0</v>
      </c>
      <c r="P60" s="134">
        <f>IF(ISERROR('1-Inputuri'!Q137+'1-Inputuri'!Q142),0,'1-Inputuri'!Q137+'1-Inputuri'!Q142)</f>
        <v>0</v>
      </c>
      <c r="Q60" s="134">
        <f>IF(ISERROR('1-Inputuri'!R137+'1-Inputuri'!R142),0,'1-Inputuri'!R137+'1-Inputuri'!R142)</f>
        <v>0</v>
      </c>
      <c r="R60" s="134">
        <f>IF(ISERROR('1-Inputuri'!S137+'1-Inputuri'!S142),0,'1-Inputuri'!S137+'1-Inputuri'!S142)</f>
        <v>0</v>
      </c>
      <c r="S60" s="134">
        <f>IF(ISERROR('1-Inputuri'!T137+'1-Inputuri'!T142),0,'1-Inputuri'!T137+'1-Inputuri'!T142)</f>
        <v>0</v>
      </c>
      <c r="T60" s="134">
        <f>IF(ISERROR('1-Inputuri'!U137+'1-Inputuri'!U142),0,'1-Inputuri'!U137+'1-Inputuri'!U142)</f>
        <v>0</v>
      </c>
      <c r="U60" s="134">
        <f>IF(ISERROR('1-Inputuri'!V137+'1-Inputuri'!V142),0,'1-Inputuri'!V137+'1-Inputuri'!V142)</f>
        <v>0</v>
      </c>
      <c r="V60" s="134">
        <f>IF(ISERROR('1-Inputuri'!W137+'1-Inputuri'!W142),0,'1-Inputuri'!W137+'1-Inputuri'!W142)</f>
        <v>0</v>
      </c>
      <c r="W60" s="134">
        <f>IF(ISERROR('1-Inputuri'!X137+'1-Inputuri'!X142),0,'1-Inputuri'!X137+'1-Inputuri'!X142)</f>
        <v>0</v>
      </c>
      <c r="X60" s="57"/>
    </row>
    <row r="61" spans="2:24" outlineLevel="2" x14ac:dyDescent="0.3">
      <c r="B61" s="57"/>
      <c r="C61" s="274">
        <v>18</v>
      </c>
      <c r="D61" s="176" t="s">
        <v>162</v>
      </c>
      <c r="E61" s="107" t="s">
        <v>135</v>
      </c>
      <c r="F61" s="57"/>
      <c r="G61" s="101" t="s">
        <v>61</v>
      </c>
      <c r="H61" s="57"/>
      <c r="I61" s="212">
        <f>'2-Bilant_Solicitant'!G183</f>
        <v>0</v>
      </c>
      <c r="J61" s="212">
        <f>'2-Bilant_Solicitant'!H183</f>
        <v>0</v>
      </c>
      <c r="K61" s="102"/>
      <c r="L61" s="102"/>
      <c r="M61" s="102"/>
      <c r="N61" s="102"/>
      <c r="O61" s="102"/>
      <c r="P61" s="102"/>
      <c r="Q61" s="102"/>
      <c r="R61" s="102"/>
      <c r="S61" s="102"/>
      <c r="T61" s="102"/>
      <c r="U61" s="102"/>
      <c r="V61" s="102"/>
      <c r="W61" s="102"/>
      <c r="X61" s="57"/>
    </row>
    <row r="62" spans="2:24" outlineLevel="2" x14ac:dyDescent="0.3">
      <c r="B62" s="57"/>
      <c r="C62" s="274"/>
      <c r="D62" s="410" t="s">
        <v>163</v>
      </c>
      <c r="E62" s="411"/>
      <c r="F62" s="57"/>
      <c r="G62" s="101" t="s">
        <v>61</v>
      </c>
      <c r="H62" s="57"/>
      <c r="I62" s="137">
        <f>I57+I60+I61</f>
        <v>0</v>
      </c>
      <c r="J62" s="137">
        <f t="shared" ref="J62" si="13">J57+J60+J61</f>
        <v>0</v>
      </c>
      <c r="K62" s="137">
        <f>IF(ISERROR(K57+K60+K61),"",K57+K60+K61)</f>
        <v>0</v>
      </c>
      <c r="L62" s="137">
        <f t="shared" ref="L62:W62" si="14">IF(ISERROR(L57+L60+L61),"",L57+L60+L61)</f>
        <v>0</v>
      </c>
      <c r="M62" s="137">
        <f t="shared" si="14"/>
        <v>0</v>
      </c>
      <c r="N62" s="137">
        <f t="shared" si="14"/>
        <v>0</v>
      </c>
      <c r="O62" s="137">
        <f t="shared" si="14"/>
        <v>0</v>
      </c>
      <c r="P62" s="137">
        <f t="shared" si="14"/>
        <v>0</v>
      </c>
      <c r="Q62" s="137">
        <f t="shared" si="14"/>
        <v>0</v>
      </c>
      <c r="R62" s="137">
        <f t="shared" si="14"/>
        <v>0</v>
      </c>
      <c r="S62" s="137">
        <f t="shared" si="14"/>
        <v>0</v>
      </c>
      <c r="T62" s="137">
        <f t="shared" si="14"/>
        <v>0</v>
      </c>
      <c r="U62" s="137">
        <f t="shared" si="14"/>
        <v>0</v>
      </c>
      <c r="V62" s="137">
        <f t="shared" si="14"/>
        <v>0</v>
      </c>
      <c r="W62" s="137">
        <f t="shared" si="14"/>
        <v>0</v>
      </c>
      <c r="X62" s="57"/>
    </row>
    <row r="63" spans="2:24" outlineLevel="2" x14ac:dyDescent="0.3">
      <c r="B63" s="57"/>
      <c r="C63" s="274"/>
      <c r="D63" s="412" t="s">
        <v>164</v>
      </c>
      <c r="E63" s="413"/>
      <c r="F63" s="57"/>
      <c r="G63" s="101" t="s">
        <v>61</v>
      </c>
      <c r="H63" s="57"/>
      <c r="I63" s="137">
        <f>IF(I56&gt;=I62,I56-I62,0)</f>
        <v>0</v>
      </c>
      <c r="J63" s="137">
        <f t="shared" ref="J63:W63" si="15">IF(J56&gt;=J62,J56-J62,0)</f>
        <v>0</v>
      </c>
      <c r="K63" s="137">
        <f t="shared" si="15"/>
        <v>0</v>
      </c>
      <c r="L63" s="137">
        <f t="shared" si="15"/>
        <v>0</v>
      </c>
      <c r="M63" s="137">
        <f t="shared" si="15"/>
        <v>0</v>
      </c>
      <c r="N63" s="137">
        <f t="shared" si="15"/>
        <v>0</v>
      </c>
      <c r="O63" s="137">
        <f t="shared" si="15"/>
        <v>0</v>
      </c>
      <c r="P63" s="137">
        <f t="shared" si="15"/>
        <v>0</v>
      </c>
      <c r="Q63" s="137">
        <f t="shared" si="15"/>
        <v>0</v>
      </c>
      <c r="R63" s="137">
        <f t="shared" si="15"/>
        <v>0</v>
      </c>
      <c r="S63" s="137">
        <f t="shared" si="15"/>
        <v>0</v>
      </c>
      <c r="T63" s="137">
        <f t="shared" si="15"/>
        <v>0</v>
      </c>
      <c r="U63" s="137">
        <f t="shared" si="15"/>
        <v>0</v>
      </c>
      <c r="V63" s="137">
        <f t="shared" si="15"/>
        <v>0</v>
      </c>
      <c r="W63" s="137">
        <f t="shared" si="15"/>
        <v>0</v>
      </c>
      <c r="X63" s="57"/>
    </row>
    <row r="64" spans="2:24" outlineLevel="2" x14ac:dyDescent="0.3">
      <c r="B64" s="57"/>
      <c r="C64" s="274"/>
      <c r="D64" s="412" t="s">
        <v>165</v>
      </c>
      <c r="E64" s="413"/>
      <c r="F64" s="57"/>
      <c r="G64" s="101" t="s">
        <v>61</v>
      </c>
      <c r="H64" s="57"/>
      <c r="I64" s="137">
        <f>IF(I56&gt;=I62,0,I62-I56)</f>
        <v>0</v>
      </c>
      <c r="J64" s="137">
        <f t="shared" ref="J64" si="16">IF(J56&gt;=J62,0,J62-J56)</f>
        <v>0</v>
      </c>
      <c r="K64" s="137">
        <f>IF(K56&gt;=K62,0,K62-K56)</f>
        <v>0</v>
      </c>
      <c r="L64" s="137">
        <f t="shared" ref="L64:W64" si="17">IF(L56&gt;=L62,0,L62-L56)</f>
        <v>0</v>
      </c>
      <c r="M64" s="137">
        <f t="shared" si="17"/>
        <v>0</v>
      </c>
      <c r="N64" s="137">
        <f t="shared" si="17"/>
        <v>0</v>
      </c>
      <c r="O64" s="137">
        <f t="shared" si="17"/>
        <v>0</v>
      </c>
      <c r="P64" s="137">
        <f t="shared" si="17"/>
        <v>0</v>
      </c>
      <c r="Q64" s="137">
        <f t="shared" si="17"/>
        <v>0</v>
      </c>
      <c r="R64" s="137">
        <f t="shared" si="17"/>
        <v>0</v>
      </c>
      <c r="S64" s="137">
        <f t="shared" si="17"/>
        <v>0</v>
      </c>
      <c r="T64" s="137">
        <f t="shared" si="17"/>
        <v>0</v>
      </c>
      <c r="U64" s="137">
        <f t="shared" si="17"/>
        <v>0</v>
      </c>
      <c r="V64" s="137">
        <f t="shared" si="17"/>
        <v>0</v>
      </c>
      <c r="W64" s="137">
        <f t="shared" si="17"/>
        <v>0</v>
      </c>
      <c r="X64" s="57"/>
    </row>
    <row r="65" spans="2:24" outlineLevel="2" x14ac:dyDescent="0.3">
      <c r="B65" s="57"/>
      <c r="C65" s="274"/>
      <c r="D65" s="410" t="s">
        <v>166</v>
      </c>
      <c r="E65" s="411"/>
      <c r="F65" s="57"/>
      <c r="G65" s="101" t="s">
        <v>61</v>
      </c>
      <c r="H65" s="57"/>
      <c r="I65" s="137">
        <f t="shared" ref="I65:W65" si="18">I34+I56</f>
        <v>0</v>
      </c>
      <c r="J65" s="137">
        <f t="shared" si="18"/>
        <v>0</v>
      </c>
      <c r="K65" s="137">
        <f t="shared" si="18"/>
        <v>0</v>
      </c>
      <c r="L65" s="137">
        <f t="shared" si="18"/>
        <v>0</v>
      </c>
      <c r="M65" s="137">
        <f t="shared" si="18"/>
        <v>0</v>
      </c>
      <c r="N65" s="137">
        <f t="shared" si="18"/>
        <v>0</v>
      </c>
      <c r="O65" s="137">
        <f t="shared" si="18"/>
        <v>0</v>
      </c>
      <c r="P65" s="137">
        <f t="shared" si="18"/>
        <v>0</v>
      </c>
      <c r="Q65" s="137">
        <f t="shared" si="18"/>
        <v>0</v>
      </c>
      <c r="R65" s="137">
        <f t="shared" si="18"/>
        <v>0</v>
      </c>
      <c r="S65" s="137">
        <f t="shared" si="18"/>
        <v>0</v>
      </c>
      <c r="T65" s="137">
        <f t="shared" si="18"/>
        <v>0</v>
      </c>
      <c r="U65" s="137">
        <f t="shared" si="18"/>
        <v>0</v>
      </c>
      <c r="V65" s="137">
        <f t="shared" si="18"/>
        <v>0</v>
      </c>
      <c r="W65" s="137">
        <f t="shared" si="18"/>
        <v>0</v>
      </c>
      <c r="X65" s="57"/>
    </row>
    <row r="66" spans="2:24" outlineLevel="2" x14ac:dyDescent="0.3">
      <c r="B66" s="57"/>
      <c r="C66" s="274"/>
      <c r="D66" s="410" t="s">
        <v>167</v>
      </c>
      <c r="E66" s="411"/>
      <c r="F66" s="57"/>
      <c r="G66" s="101" t="s">
        <v>61</v>
      </c>
      <c r="H66" s="57"/>
      <c r="I66" s="137">
        <f>I49+I62</f>
        <v>0</v>
      </c>
      <c r="J66" s="137">
        <f t="shared" ref="J66:W66" si="19">J49+J62</f>
        <v>0</v>
      </c>
      <c r="K66" s="137">
        <f t="shared" si="19"/>
        <v>0</v>
      </c>
      <c r="L66" s="137">
        <f t="shared" si="19"/>
        <v>0</v>
      </c>
      <c r="M66" s="137">
        <f t="shared" si="19"/>
        <v>0</v>
      </c>
      <c r="N66" s="137">
        <f t="shared" si="19"/>
        <v>0</v>
      </c>
      <c r="O66" s="137">
        <f t="shared" si="19"/>
        <v>0</v>
      </c>
      <c r="P66" s="137">
        <f t="shared" si="19"/>
        <v>0</v>
      </c>
      <c r="Q66" s="137">
        <f t="shared" si="19"/>
        <v>0</v>
      </c>
      <c r="R66" s="137">
        <f t="shared" si="19"/>
        <v>0</v>
      </c>
      <c r="S66" s="137">
        <f t="shared" si="19"/>
        <v>0</v>
      </c>
      <c r="T66" s="137">
        <f t="shared" si="19"/>
        <v>0</v>
      </c>
      <c r="U66" s="137">
        <f t="shared" si="19"/>
        <v>0</v>
      </c>
      <c r="V66" s="137">
        <f t="shared" si="19"/>
        <v>0</v>
      </c>
      <c r="W66" s="137">
        <f t="shared" si="19"/>
        <v>0</v>
      </c>
      <c r="X66" s="57"/>
    </row>
    <row r="67" spans="2:24" outlineLevel="2" x14ac:dyDescent="0.3">
      <c r="B67" s="57"/>
      <c r="C67" s="274"/>
      <c r="D67" s="412" t="s">
        <v>169</v>
      </c>
      <c r="E67" s="413"/>
      <c r="F67" s="57"/>
      <c r="G67" s="101" t="s">
        <v>61</v>
      </c>
      <c r="H67" s="57"/>
      <c r="I67" s="137">
        <f>IF(I65&gt;=I66,I65-I66,0)</f>
        <v>0</v>
      </c>
      <c r="J67" s="137">
        <f t="shared" ref="J67:W67" si="20">IF(J65&gt;=J66,J65-J66,0)</f>
        <v>0</v>
      </c>
      <c r="K67" s="137">
        <f t="shared" si="20"/>
        <v>0</v>
      </c>
      <c r="L67" s="137">
        <f t="shared" si="20"/>
        <v>0</v>
      </c>
      <c r="M67" s="137">
        <f t="shared" si="20"/>
        <v>0</v>
      </c>
      <c r="N67" s="137">
        <f t="shared" si="20"/>
        <v>0</v>
      </c>
      <c r="O67" s="137">
        <f t="shared" si="20"/>
        <v>0</v>
      </c>
      <c r="P67" s="137">
        <f t="shared" si="20"/>
        <v>0</v>
      </c>
      <c r="Q67" s="137">
        <f t="shared" si="20"/>
        <v>0</v>
      </c>
      <c r="R67" s="137">
        <f t="shared" si="20"/>
        <v>0</v>
      </c>
      <c r="S67" s="137">
        <f t="shared" si="20"/>
        <v>0</v>
      </c>
      <c r="T67" s="137">
        <f t="shared" si="20"/>
        <v>0</v>
      </c>
      <c r="U67" s="137">
        <f t="shared" si="20"/>
        <v>0</v>
      </c>
      <c r="V67" s="137">
        <f t="shared" si="20"/>
        <v>0</v>
      </c>
      <c r="W67" s="137">
        <f t="shared" si="20"/>
        <v>0</v>
      </c>
      <c r="X67" s="57"/>
    </row>
    <row r="68" spans="2:24" outlineLevel="2" x14ac:dyDescent="0.3">
      <c r="B68" s="57"/>
      <c r="C68" s="274"/>
      <c r="D68" s="412" t="s">
        <v>168</v>
      </c>
      <c r="E68" s="413"/>
      <c r="F68" s="57"/>
      <c r="G68" s="101" t="s">
        <v>61</v>
      </c>
      <c r="H68" s="57"/>
      <c r="I68" s="137">
        <f>IF(I65&gt;=I66,0,I66-I65)</f>
        <v>0</v>
      </c>
      <c r="J68" s="137">
        <f t="shared" ref="J68:W68" si="21">IF(J65&gt;=J66,0,J66-J65)</f>
        <v>0</v>
      </c>
      <c r="K68" s="137">
        <f t="shared" si="21"/>
        <v>0</v>
      </c>
      <c r="L68" s="137">
        <f t="shared" si="21"/>
        <v>0</v>
      </c>
      <c r="M68" s="137">
        <f t="shared" si="21"/>
        <v>0</v>
      </c>
      <c r="N68" s="137">
        <f t="shared" si="21"/>
        <v>0</v>
      </c>
      <c r="O68" s="137">
        <f t="shared" si="21"/>
        <v>0</v>
      </c>
      <c r="P68" s="137">
        <f t="shared" si="21"/>
        <v>0</v>
      </c>
      <c r="Q68" s="137">
        <f t="shared" si="21"/>
        <v>0</v>
      </c>
      <c r="R68" s="137">
        <f t="shared" si="21"/>
        <v>0</v>
      </c>
      <c r="S68" s="137">
        <f t="shared" si="21"/>
        <v>0</v>
      </c>
      <c r="T68" s="137">
        <f t="shared" si="21"/>
        <v>0</v>
      </c>
      <c r="U68" s="137">
        <f t="shared" si="21"/>
        <v>0</v>
      </c>
      <c r="V68" s="137">
        <f t="shared" si="21"/>
        <v>0</v>
      </c>
      <c r="W68" s="137">
        <f t="shared" si="21"/>
        <v>0</v>
      </c>
      <c r="X68" s="57"/>
    </row>
    <row r="69" spans="2:24" outlineLevel="2" x14ac:dyDescent="0.3">
      <c r="B69" s="57"/>
      <c r="C69" s="274">
        <v>19</v>
      </c>
      <c r="D69" s="176" t="s">
        <v>170</v>
      </c>
      <c r="E69" s="107" t="s">
        <v>135</v>
      </c>
      <c r="F69" s="57"/>
      <c r="G69" s="101" t="s">
        <v>61</v>
      </c>
      <c r="H69" s="57"/>
      <c r="I69" s="212">
        <f>'2-Bilant_Solicitant'!G193</f>
        <v>0</v>
      </c>
      <c r="J69" s="212">
        <f>'2-Bilant_Solicitant'!H193</f>
        <v>0</v>
      </c>
      <c r="K69" s="102"/>
      <c r="L69" s="102"/>
      <c r="M69" s="102"/>
      <c r="N69" s="102"/>
      <c r="O69" s="102"/>
      <c r="P69" s="102"/>
      <c r="Q69" s="102"/>
      <c r="R69" s="102"/>
      <c r="S69" s="102"/>
      <c r="T69" s="102"/>
      <c r="U69" s="102"/>
      <c r="V69" s="102"/>
      <c r="W69" s="102"/>
      <c r="X69" s="57"/>
    </row>
    <row r="70" spans="2:24" outlineLevel="2" x14ac:dyDescent="0.3">
      <c r="B70" s="57"/>
      <c r="C70" s="274">
        <v>20</v>
      </c>
      <c r="D70" s="176" t="s">
        <v>171</v>
      </c>
      <c r="E70" s="107" t="s">
        <v>135</v>
      </c>
      <c r="F70" s="57"/>
      <c r="G70" s="101" t="s">
        <v>61</v>
      </c>
      <c r="H70" s="57"/>
      <c r="I70" s="212">
        <f>'2-Bilant_Solicitant'!G194</f>
        <v>0</v>
      </c>
      <c r="J70" s="212">
        <f>'2-Bilant_Solicitant'!H194</f>
        <v>0</v>
      </c>
      <c r="K70" s="102"/>
      <c r="L70" s="102"/>
      <c r="M70" s="102"/>
      <c r="N70" s="102"/>
      <c r="O70" s="102"/>
      <c r="P70" s="102"/>
      <c r="Q70" s="102"/>
      <c r="R70" s="102"/>
      <c r="S70" s="102"/>
      <c r="T70" s="102"/>
      <c r="U70" s="102"/>
      <c r="V70" s="102"/>
      <c r="W70" s="102"/>
      <c r="X70" s="57"/>
    </row>
    <row r="71" spans="2:24" outlineLevel="2" x14ac:dyDescent="0.3">
      <c r="B71" s="57"/>
      <c r="C71" s="274">
        <v>21</v>
      </c>
      <c r="D71" s="176" t="s">
        <v>172</v>
      </c>
      <c r="E71" s="107" t="s">
        <v>135</v>
      </c>
      <c r="F71" s="57"/>
      <c r="G71" s="101" t="s">
        <v>61</v>
      </c>
      <c r="H71" s="57"/>
      <c r="I71" s="212">
        <f>'2-Bilant_Solicitant'!G195</f>
        <v>0</v>
      </c>
      <c r="J71" s="212">
        <f>'2-Bilant_Solicitant'!H195</f>
        <v>0</v>
      </c>
      <c r="K71" s="102"/>
      <c r="L71" s="102"/>
      <c r="M71" s="102"/>
      <c r="N71" s="102"/>
      <c r="O71" s="102"/>
      <c r="P71" s="102"/>
      <c r="Q71" s="102"/>
      <c r="R71" s="102"/>
      <c r="S71" s="102"/>
      <c r="T71" s="102"/>
      <c r="U71" s="102"/>
      <c r="V71" s="102"/>
      <c r="W71" s="102"/>
      <c r="X71" s="57"/>
    </row>
    <row r="72" spans="2:24" outlineLevel="2" x14ac:dyDescent="0.3">
      <c r="B72" s="57"/>
      <c r="C72" s="274"/>
      <c r="D72" s="412" t="s">
        <v>173</v>
      </c>
      <c r="E72" s="413"/>
      <c r="F72" s="57"/>
      <c r="G72" s="101" t="s">
        <v>61</v>
      </c>
      <c r="H72" s="57"/>
      <c r="I72" s="137">
        <f>IF(I67-I69-I70-I71&gt;0,I67-I69-I70-I71,0)</f>
        <v>0</v>
      </c>
      <c r="J72" s="137">
        <f t="shared" ref="J72:W72" si="22">IF(J67-J69-J70-J71&gt;0,J67-J69-J70-J71,0)</f>
        <v>0</v>
      </c>
      <c r="K72" s="137">
        <f t="shared" si="22"/>
        <v>0</v>
      </c>
      <c r="L72" s="137">
        <f t="shared" si="22"/>
        <v>0</v>
      </c>
      <c r="M72" s="137">
        <f t="shared" si="22"/>
        <v>0</v>
      </c>
      <c r="N72" s="137">
        <f t="shared" si="22"/>
        <v>0</v>
      </c>
      <c r="O72" s="137">
        <f t="shared" si="22"/>
        <v>0</v>
      </c>
      <c r="P72" s="137">
        <f t="shared" si="22"/>
        <v>0</v>
      </c>
      <c r="Q72" s="137">
        <f t="shared" si="22"/>
        <v>0</v>
      </c>
      <c r="R72" s="137">
        <f t="shared" si="22"/>
        <v>0</v>
      </c>
      <c r="S72" s="137">
        <f t="shared" si="22"/>
        <v>0</v>
      </c>
      <c r="T72" s="137">
        <f t="shared" si="22"/>
        <v>0</v>
      </c>
      <c r="U72" s="137">
        <f t="shared" si="22"/>
        <v>0</v>
      </c>
      <c r="V72" s="137">
        <f t="shared" si="22"/>
        <v>0</v>
      </c>
      <c r="W72" s="137">
        <f t="shared" si="22"/>
        <v>0</v>
      </c>
      <c r="X72" s="57"/>
    </row>
    <row r="73" spans="2:24" ht="12" customHeight="1" outlineLevel="2" x14ac:dyDescent="0.3">
      <c r="B73" s="57"/>
      <c r="C73" s="274"/>
      <c r="D73" s="412" t="s">
        <v>174</v>
      </c>
      <c r="E73" s="413"/>
      <c r="F73" s="57"/>
      <c r="G73" s="101" t="s">
        <v>61</v>
      </c>
      <c r="H73" s="57"/>
      <c r="I73" s="137">
        <f t="shared" ref="I73:J73" si="23">IF(OR(I67-I69-I70-I71&lt;0,I68&gt;0),I64+I69+I70+I71-I67,0)</f>
        <v>0</v>
      </c>
      <c r="J73" s="137">
        <f t="shared" si="23"/>
        <v>0</v>
      </c>
      <c r="K73" s="137">
        <f>IF(OR(K67-K69-K70-K71&lt;0,K68&gt;0),K64+K69+K70+K71-K67,0)</f>
        <v>0</v>
      </c>
      <c r="L73" s="137">
        <f t="shared" ref="L73:W73" si="24">IF(OR(L67-L69-L70-L71&lt;0,L68&gt;0),L64+L69+L70+L71-L67,0)</f>
        <v>0</v>
      </c>
      <c r="M73" s="137">
        <f t="shared" si="24"/>
        <v>0</v>
      </c>
      <c r="N73" s="137">
        <f t="shared" si="24"/>
        <v>0</v>
      </c>
      <c r="O73" s="137">
        <f t="shared" si="24"/>
        <v>0</v>
      </c>
      <c r="P73" s="137">
        <f t="shared" si="24"/>
        <v>0</v>
      </c>
      <c r="Q73" s="137">
        <f t="shared" si="24"/>
        <v>0</v>
      </c>
      <c r="R73" s="137">
        <f t="shared" si="24"/>
        <v>0</v>
      </c>
      <c r="S73" s="137">
        <f t="shared" si="24"/>
        <v>0</v>
      </c>
      <c r="T73" s="137">
        <f t="shared" si="24"/>
        <v>0</v>
      </c>
      <c r="U73" s="137">
        <f t="shared" si="24"/>
        <v>0</v>
      </c>
      <c r="V73" s="137">
        <f t="shared" si="24"/>
        <v>0</v>
      </c>
      <c r="W73" s="137">
        <f t="shared" si="24"/>
        <v>0</v>
      </c>
      <c r="X73" s="57"/>
    </row>
    <row r="74" spans="2:24" outlineLevel="2" x14ac:dyDescent="0.3">
      <c r="B74" s="57"/>
      <c r="C74" s="89"/>
      <c r="D74" s="67"/>
      <c r="E74" s="78"/>
      <c r="F74" s="57"/>
      <c r="G74" s="78"/>
      <c r="H74" s="57"/>
      <c r="I74" s="57"/>
      <c r="J74" s="57"/>
      <c r="K74" s="57"/>
      <c r="L74" s="57"/>
      <c r="M74" s="57"/>
      <c r="N74" s="57"/>
      <c r="O74" s="57"/>
      <c r="P74" s="57"/>
      <c r="Q74" s="57"/>
      <c r="R74" s="57"/>
      <c r="S74" s="57"/>
      <c r="T74" s="57"/>
      <c r="U74" s="57"/>
      <c r="V74" s="57"/>
      <c r="W74" s="57"/>
      <c r="X74" s="57"/>
    </row>
    <row r="75" spans="2:24" x14ac:dyDescent="0.3">
      <c r="G75" s="58"/>
    </row>
    <row r="76" spans="2:24" x14ac:dyDescent="0.3">
      <c r="B76" s="57"/>
      <c r="C76" s="57"/>
      <c r="D76" s="57"/>
      <c r="E76" s="78"/>
      <c r="F76" s="57"/>
      <c r="G76" s="57"/>
      <c r="H76" s="57"/>
      <c r="I76" s="57"/>
      <c r="J76" s="57"/>
      <c r="K76" s="57"/>
      <c r="L76" s="57"/>
      <c r="M76" s="57"/>
      <c r="N76" s="57"/>
      <c r="O76" s="57"/>
      <c r="P76" s="57"/>
      <c r="Q76" s="57"/>
      <c r="R76" s="57"/>
      <c r="S76" s="57"/>
      <c r="T76" s="57"/>
      <c r="U76" s="57"/>
      <c r="V76" s="57"/>
      <c r="W76" s="57"/>
      <c r="X76" s="57"/>
    </row>
    <row r="77" spans="2:24" x14ac:dyDescent="0.3">
      <c r="B77" s="57"/>
      <c r="C77" s="57"/>
      <c r="D77" s="414" t="s">
        <v>431</v>
      </c>
      <c r="E77" s="415"/>
      <c r="F77" s="57"/>
      <c r="G77" s="101" t="s">
        <v>432</v>
      </c>
      <c r="H77" s="57"/>
      <c r="I77" s="276" t="str">
        <f>IFERROR(I22/I41,"")</f>
        <v/>
      </c>
      <c r="J77" s="276" t="str">
        <f>IFERROR(J22/J41,"")</f>
        <v/>
      </c>
      <c r="K77" s="276" t="str">
        <f t="shared" ref="K77:W77" si="25">IFERROR(IF(K41&gt;$J$41,K22/K41,K22/$J$41),"")</f>
        <v/>
      </c>
      <c r="L77" s="276" t="str">
        <f t="shared" si="25"/>
        <v/>
      </c>
      <c r="M77" s="276" t="str">
        <f t="shared" si="25"/>
        <v/>
      </c>
      <c r="N77" s="276" t="str">
        <f t="shared" si="25"/>
        <v/>
      </c>
      <c r="O77" s="276" t="str">
        <f t="shared" si="25"/>
        <v/>
      </c>
      <c r="P77" s="276" t="str">
        <f t="shared" si="25"/>
        <v/>
      </c>
      <c r="Q77" s="276" t="str">
        <f t="shared" si="25"/>
        <v/>
      </c>
      <c r="R77" s="276" t="str">
        <f t="shared" si="25"/>
        <v/>
      </c>
      <c r="S77" s="276" t="str">
        <f t="shared" si="25"/>
        <v/>
      </c>
      <c r="T77" s="276" t="str">
        <f t="shared" si="25"/>
        <v/>
      </c>
      <c r="U77" s="276" t="str">
        <f t="shared" si="25"/>
        <v/>
      </c>
      <c r="V77" s="276" t="str">
        <f t="shared" si="25"/>
        <v/>
      </c>
      <c r="W77" s="276" t="str">
        <f t="shared" si="25"/>
        <v/>
      </c>
      <c r="X77" s="57"/>
    </row>
    <row r="78" spans="2:24" x14ac:dyDescent="0.3">
      <c r="B78" s="57"/>
      <c r="C78" s="57"/>
      <c r="D78" s="277"/>
      <c r="E78" s="277"/>
      <c r="F78" s="57"/>
      <c r="G78" s="57"/>
      <c r="H78" s="57"/>
      <c r="I78" s="278"/>
      <c r="J78" s="278"/>
      <c r="K78" s="278"/>
      <c r="L78" s="278"/>
      <c r="M78" s="278"/>
      <c r="N78" s="278"/>
      <c r="O78" s="278"/>
      <c r="P78" s="278"/>
      <c r="Q78" s="278"/>
      <c r="R78" s="278"/>
      <c r="S78" s="278"/>
      <c r="T78" s="278"/>
      <c r="U78" s="278"/>
      <c r="V78" s="278"/>
      <c r="W78" s="278"/>
      <c r="X78" s="57"/>
    </row>
    <row r="79" spans="2:24" x14ac:dyDescent="0.3">
      <c r="G79" s="58"/>
    </row>
    <row r="80" spans="2:24" x14ac:dyDescent="0.3">
      <c r="B80" s="57"/>
      <c r="C80" s="57"/>
      <c r="D80" s="57"/>
      <c r="E80" s="78"/>
      <c r="F80" s="57"/>
      <c r="G80" s="57"/>
      <c r="H80" s="57"/>
      <c r="I80" s="57"/>
      <c r="J80" s="57"/>
      <c r="K80" s="57"/>
      <c r="L80" s="57"/>
      <c r="M80" s="57"/>
      <c r="N80" s="57"/>
      <c r="O80" s="57"/>
      <c r="P80" s="57"/>
      <c r="Q80" s="57"/>
      <c r="R80" s="57"/>
      <c r="S80" s="57"/>
      <c r="T80" s="57"/>
      <c r="U80" s="57"/>
      <c r="V80" s="57"/>
      <c r="W80" s="57"/>
      <c r="X80" s="57"/>
    </row>
    <row r="81" spans="2:24" x14ac:dyDescent="0.3">
      <c r="B81" s="57"/>
      <c r="C81" s="89"/>
      <c r="D81" s="67"/>
      <c r="E81" s="78"/>
      <c r="F81" s="57"/>
      <c r="G81" s="78"/>
      <c r="H81" s="57"/>
      <c r="I81" s="57"/>
      <c r="J81" s="57"/>
      <c r="K81" s="57"/>
      <c r="L81" s="57"/>
      <c r="M81" s="57"/>
      <c r="N81" s="57"/>
      <c r="O81" s="57"/>
      <c r="P81" s="57"/>
      <c r="Q81" s="57"/>
      <c r="R81" s="57"/>
      <c r="S81" s="57"/>
      <c r="T81" s="57"/>
      <c r="U81" s="57"/>
      <c r="V81" s="57"/>
      <c r="W81" s="57"/>
      <c r="X81" s="57"/>
    </row>
    <row r="82" spans="2:24" ht="26.45" customHeight="1" x14ac:dyDescent="0.3">
      <c r="B82" s="57"/>
      <c r="C82" s="89"/>
      <c r="D82" s="178" t="s">
        <v>186</v>
      </c>
      <c r="E82" s="179"/>
      <c r="F82" s="180"/>
      <c r="G82" s="179"/>
      <c r="H82" s="180"/>
      <c r="I82" s="180"/>
      <c r="J82" s="180"/>
      <c r="K82" s="180"/>
      <c r="L82" s="180"/>
      <c r="M82" s="180"/>
      <c r="N82" s="180"/>
      <c r="O82" s="180"/>
      <c r="P82" s="180"/>
      <c r="Q82" s="180"/>
      <c r="R82" s="180"/>
      <c r="S82" s="180"/>
      <c r="T82" s="180"/>
      <c r="U82" s="180"/>
      <c r="V82" s="180"/>
      <c r="W82" s="180"/>
      <c r="X82" s="57"/>
    </row>
    <row r="83" spans="2:24" x14ac:dyDescent="0.3">
      <c r="B83" s="57"/>
      <c r="C83" s="89"/>
      <c r="D83" s="67"/>
      <c r="E83" s="78"/>
      <c r="F83" s="57"/>
      <c r="G83" s="78"/>
      <c r="H83" s="57"/>
      <c r="I83" s="57"/>
      <c r="J83" s="57"/>
      <c r="K83" s="57"/>
      <c r="L83" s="57"/>
      <c r="M83" s="57"/>
      <c r="N83" s="57"/>
      <c r="O83" s="57"/>
      <c r="P83" s="57"/>
      <c r="Q83" s="57"/>
      <c r="R83" s="57"/>
      <c r="S83" s="57"/>
      <c r="T83" s="57"/>
      <c r="U83" s="57"/>
      <c r="V83" s="57"/>
      <c r="W83" s="57"/>
      <c r="X83" s="57"/>
    </row>
    <row r="84" spans="2:24" outlineLevel="1" x14ac:dyDescent="0.3">
      <c r="B84" s="57"/>
      <c r="C84" s="89"/>
      <c r="D84" s="181" t="s">
        <v>87</v>
      </c>
      <c r="E84" s="182"/>
      <c r="F84" s="183"/>
      <c r="G84" s="182"/>
      <c r="H84" s="183"/>
      <c r="I84" s="183"/>
      <c r="J84" s="183"/>
      <c r="K84" s="57"/>
      <c r="L84" s="57"/>
      <c r="M84" s="57"/>
      <c r="N84" s="57"/>
      <c r="O84" s="57"/>
      <c r="P84" s="57"/>
      <c r="Q84" s="57"/>
      <c r="R84" s="57"/>
      <c r="S84" s="57"/>
      <c r="T84" s="57"/>
      <c r="U84" s="57"/>
      <c r="V84" s="57"/>
      <c r="W84" s="57"/>
      <c r="X84" s="57"/>
    </row>
    <row r="85" spans="2:24" outlineLevel="1" x14ac:dyDescent="0.3">
      <c r="B85" s="57"/>
      <c r="C85" s="89"/>
      <c r="D85" s="184" t="s">
        <v>179</v>
      </c>
      <c r="E85" s="182"/>
      <c r="F85" s="183"/>
      <c r="G85" s="101" t="s">
        <v>61</v>
      </c>
      <c r="H85" s="183"/>
      <c r="I85" s="183"/>
      <c r="J85" s="183"/>
      <c r="K85" s="134">
        <f t="shared" ref="K85:W85" si="26">K72+K69+K60+K42+K45+K57</f>
        <v>0</v>
      </c>
      <c r="L85" s="134">
        <f t="shared" si="26"/>
        <v>0</v>
      </c>
      <c r="M85" s="134">
        <f t="shared" si="26"/>
        <v>0</v>
      </c>
      <c r="N85" s="134">
        <f t="shared" si="26"/>
        <v>0</v>
      </c>
      <c r="O85" s="134">
        <f t="shared" si="26"/>
        <v>0</v>
      </c>
      <c r="P85" s="134">
        <f t="shared" si="26"/>
        <v>0</v>
      </c>
      <c r="Q85" s="134">
        <f t="shared" si="26"/>
        <v>0</v>
      </c>
      <c r="R85" s="134">
        <f t="shared" si="26"/>
        <v>0</v>
      </c>
      <c r="S85" s="134">
        <f t="shared" si="26"/>
        <v>0</v>
      </c>
      <c r="T85" s="134">
        <f t="shared" si="26"/>
        <v>0</v>
      </c>
      <c r="U85" s="134">
        <f t="shared" si="26"/>
        <v>0</v>
      </c>
      <c r="V85" s="134">
        <f t="shared" si="26"/>
        <v>0</v>
      </c>
      <c r="W85" s="134">
        <f t="shared" si="26"/>
        <v>0</v>
      </c>
      <c r="X85" s="57"/>
    </row>
    <row r="86" spans="2:24" outlineLevel="1" x14ac:dyDescent="0.3">
      <c r="B86" s="57"/>
      <c r="C86" s="89"/>
      <c r="D86" s="184" t="s">
        <v>216</v>
      </c>
      <c r="E86" s="182"/>
      <c r="F86" s="183"/>
      <c r="G86" s="101" t="s">
        <v>61</v>
      </c>
      <c r="H86" s="183"/>
      <c r="I86" s="183"/>
      <c r="J86" s="183"/>
      <c r="K86" s="102"/>
      <c r="L86" s="102"/>
      <c r="M86" s="102"/>
      <c r="N86" s="102"/>
      <c r="O86" s="102"/>
      <c r="P86" s="102"/>
      <c r="Q86" s="102"/>
      <c r="R86" s="102"/>
      <c r="S86" s="102"/>
      <c r="T86" s="102"/>
      <c r="U86" s="102"/>
      <c r="V86" s="102"/>
      <c r="W86" s="102"/>
      <c r="X86" s="57"/>
    </row>
    <row r="87" spans="2:24" outlineLevel="1" x14ac:dyDescent="0.3">
      <c r="B87" s="57"/>
      <c r="C87" s="89"/>
      <c r="D87" s="184" t="s">
        <v>183</v>
      </c>
      <c r="E87" s="182"/>
      <c r="F87" s="183"/>
      <c r="G87" s="101" t="s">
        <v>61</v>
      </c>
      <c r="H87" s="183"/>
      <c r="I87" s="183"/>
      <c r="J87" s="183"/>
      <c r="K87" s="102"/>
      <c r="L87" s="102"/>
      <c r="M87" s="102"/>
      <c r="N87" s="102"/>
      <c r="O87" s="102"/>
      <c r="P87" s="102"/>
      <c r="Q87" s="102"/>
      <c r="R87" s="102"/>
      <c r="S87" s="102"/>
      <c r="T87" s="102"/>
      <c r="U87" s="102"/>
      <c r="V87" s="102"/>
      <c r="W87" s="102"/>
      <c r="X87" s="57"/>
    </row>
    <row r="88" spans="2:24" outlineLevel="1" x14ac:dyDescent="0.3">
      <c r="B88" s="57"/>
      <c r="C88" s="89"/>
      <c r="D88" s="184" t="s">
        <v>184</v>
      </c>
      <c r="E88" s="182"/>
      <c r="F88" s="183"/>
      <c r="G88" s="101" t="s">
        <v>61</v>
      </c>
      <c r="H88" s="183"/>
      <c r="I88" s="183"/>
      <c r="J88" s="183"/>
      <c r="K88" s="102"/>
      <c r="L88" s="102"/>
      <c r="M88" s="102"/>
      <c r="N88" s="102"/>
      <c r="O88" s="102"/>
      <c r="P88" s="102"/>
      <c r="Q88" s="102"/>
      <c r="R88" s="102"/>
      <c r="S88" s="102"/>
      <c r="T88" s="102"/>
      <c r="U88" s="102"/>
      <c r="V88" s="102"/>
      <c r="W88" s="102"/>
      <c r="X88" s="57"/>
    </row>
    <row r="89" spans="2:24" outlineLevel="1" x14ac:dyDescent="0.3">
      <c r="B89" s="57"/>
      <c r="C89" s="89"/>
      <c r="D89" s="185" t="s">
        <v>90</v>
      </c>
      <c r="E89" s="182"/>
      <c r="F89" s="183"/>
      <c r="G89" s="101" t="s">
        <v>61</v>
      </c>
      <c r="H89" s="183"/>
      <c r="I89" s="183"/>
      <c r="J89" s="183"/>
      <c r="K89" s="193">
        <f>K85-K87+K88-K86</f>
        <v>0</v>
      </c>
      <c r="L89" s="193">
        <f t="shared" ref="L89:W89" si="27">L85-L87+L88-L86</f>
        <v>0</v>
      </c>
      <c r="M89" s="193">
        <f t="shared" si="27"/>
        <v>0</v>
      </c>
      <c r="N89" s="193">
        <f t="shared" si="27"/>
        <v>0</v>
      </c>
      <c r="O89" s="193">
        <f t="shared" si="27"/>
        <v>0</v>
      </c>
      <c r="P89" s="193">
        <f t="shared" si="27"/>
        <v>0</v>
      </c>
      <c r="Q89" s="193">
        <f t="shared" si="27"/>
        <v>0</v>
      </c>
      <c r="R89" s="193">
        <f t="shared" si="27"/>
        <v>0</v>
      </c>
      <c r="S89" s="193">
        <f t="shared" si="27"/>
        <v>0</v>
      </c>
      <c r="T89" s="193">
        <f t="shared" si="27"/>
        <v>0</v>
      </c>
      <c r="U89" s="193">
        <f t="shared" si="27"/>
        <v>0</v>
      </c>
      <c r="V89" s="193">
        <f t="shared" si="27"/>
        <v>0</v>
      </c>
      <c r="W89" s="193">
        <f t="shared" si="27"/>
        <v>0</v>
      </c>
      <c r="X89" s="57"/>
    </row>
    <row r="90" spans="2:24" outlineLevel="1" x14ac:dyDescent="0.3">
      <c r="B90" s="57"/>
      <c r="C90" s="89"/>
      <c r="D90" s="186"/>
      <c r="E90" s="182"/>
      <c r="F90" s="183"/>
      <c r="G90" s="182"/>
      <c r="H90" s="183"/>
      <c r="I90" s="183"/>
      <c r="J90" s="183"/>
      <c r="K90" s="57"/>
      <c r="L90" s="57"/>
      <c r="M90" s="57"/>
      <c r="N90" s="57"/>
      <c r="O90" s="57"/>
      <c r="P90" s="57"/>
      <c r="Q90" s="57"/>
      <c r="R90" s="57"/>
      <c r="S90" s="57"/>
      <c r="T90" s="57"/>
      <c r="U90" s="57"/>
      <c r="V90" s="57"/>
      <c r="W90" s="57"/>
      <c r="X90" s="57"/>
    </row>
    <row r="91" spans="2:24" outlineLevel="1" x14ac:dyDescent="0.3">
      <c r="B91" s="57"/>
      <c r="C91" s="89"/>
      <c r="D91" s="181" t="s">
        <v>88</v>
      </c>
      <c r="E91" s="182"/>
      <c r="F91" s="183"/>
      <c r="G91" s="182"/>
      <c r="H91" s="183"/>
      <c r="I91" s="183"/>
      <c r="J91" s="183"/>
      <c r="K91" s="57"/>
      <c r="L91" s="57"/>
      <c r="M91" s="177"/>
      <c r="N91" s="57"/>
      <c r="O91" s="57"/>
      <c r="P91" s="57"/>
      <c r="Q91" s="57"/>
      <c r="R91" s="57"/>
      <c r="S91" s="57"/>
      <c r="T91" s="57"/>
      <c r="U91" s="57"/>
      <c r="V91" s="57"/>
      <c r="W91" s="57"/>
      <c r="X91" s="57"/>
    </row>
    <row r="92" spans="2:24" outlineLevel="1" x14ac:dyDescent="0.3">
      <c r="B92" s="57"/>
      <c r="C92" s="89"/>
      <c r="D92" s="184" t="s">
        <v>91</v>
      </c>
      <c r="E92" s="182"/>
      <c r="F92" s="183"/>
      <c r="G92" s="101" t="s">
        <v>61</v>
      </c>
      <c r="H92" s="183"/>
      <c r="I92" s="183"/>
      <c r="J92" s="183"/>
      <c r="K92" s="187"/>
      <c r="L92" s="187"/>
      <c r="M92" s="187"/>
      <c r="N92" s="187"/>
      <c r="O92" s="187"/>
      <c r="P92" s="187"/>
      <c r="Q92" s="187"/>
      <c r="R92" s="187"/>
      <c r="S92" s="187"/>
      <c r="T92" s="187"/>
      <c r="U92" s="187"/>
      <c r="V92" s="187"/>
      <c r="W92" s="187"/>
      <c r="X92" s="57"/>
    </row>
    <row r="93" spans="2:24" outlineLevel="1" x14ac:dyDescent="0.3">
      <c r="B93" s="57"/>
      <c r="C93" s="89"/>
      <c r="D93" s="184" t="s">
        <v>92</v>
      </c>
      <c r="E93" s="182"/>
      <c r="F93" s="183"/>
      <c r="G93" s="101" t="s">
        <v>61</v>
      </c>
      <c r="H93" s="183"/>
      <c r="I93" s="183"/>
      <c r="J93" s="183"/>
      <c r="K93" s="194">
        <f>'1-Inputuri'!L133</f>
        <v>0</v>
      </c>
      <c r="L93" s="194">
        <f>'1-Inputuri'!M133</f>
        <v>0</v>
      </c>
      <c r="M93" s="194">
        <f>'1-Inputuri'!N133</f>
        <v>0</v>
      </c>
      <c r="N93" s="194">
        <f>'1-Inputuri'!O133</f>
        <v>0</v>
      </c>
      <c r="O93" s="194">
        <f>'1-Inputuri'!P133</f>
        <v>0</v>
      </c>
      <c r="P93" s="194">
        <f>'1-Inputuri'!Q133</f>
        <v>0</v>
      </c>
      <c r="Q93" s="194">
        <f>'1-Inputuri'!R133</f>
        <v>0</v>
      </c>
      <c r="R93" s="194">
        <f>'1-Inputuri'!S133</f>
        <v>0</v>
      </c>
      <c r="S93" s="194">
        <f>'1-Inputuri'!T133</f>
        <v>0</v>
      </c>
      <c r="T93" s="194">
        <f>'1-Inputuri'!U133</f>
        <v>0</v>
      </c>
      <c r="U93" s="194">
        <f>'1-Inputuri'!V133</f>
        <v>0</v>
      </c>
      <c r="V93" s="194">
        <f>'1-Inputuri'!W133</f>
        <v>0</v>
      </c>
      <c r="W93" s="194">
        <f>'1-Inputuri'!X133</f>
        <v>0</v>
      </c>
      <c r="X93" s="57"/>
    </row>
    <row r="94" spans="2:24" outlineLevel="1" x14ac:dyDescent="0.3">
      <c r="B94" s="57"/>
      <c r="C94" s="89"/>
      <c r="D94" s="184" t="s">
        <v>96</v>
      </c>
      <c r="E94" s="182"/>
      <c r="F94" s="183"/>
      <c r="G94" s="101" t="s">
        <v>61</v>
      </c>
      <c r="H94" s="183"/>
      <c r="I94" s="183"/>
      <c r="J94" s="183"/>
      <c r="K94" s="194">
        <f>IF(K14="Implementare",IF(ISERROR('4-Buget cerere'!$E$52*'4-Buget cerere'!O45),0,'4-Buget cerere'!$E$52*'4-Buget cerere'!O45),0)</f>
        <v>0</v>
      </c>
      <c r="L94" s="194">
        <f>IF(L14="Implementare",IF(ISERROR('4-Buget cerere'!$E$52*'4-Buget cerere'!P45),0,'4-Buget cerere'!$E$52*'4-Buget cerere'!P45),0)</f>
        <v>0</v>
      </c>
      <c r="M94" s="194">
        <f>IF(M14="Implementare",IF(ISERROR('4-Buget cerere'!$E$52*'4-Buget cerere'!Q45),0,'4-Buget cerere'!$E$52*'4-Buget cerere'!Q45),0)</f>
        <v>0</v>
      </c>
      <c r="N94" s="194">
        <f>IF(N14="Implementare",IF(ISERROR('4-Buget cerere'!$E$52*'4-Buget cerere'!R45),0,'4-Buget cerere'!$E$52*'4-Buget cerere'!R45),0)</f>
        <v>0</v>
      </c>
      <c r="O94" s="194">
        <f>IF(O14="Implementare",IF(ISERROR('4-Buget cerere'!$E$52*'4-Buget cerere'!S45),0,'4-Buget cerere'!$E$52*'4-Buget cerere'!S45),0)</f>
        <v>0</v>
      </c>
      <c r="P94" s="194">
        <f>IF(P14="Implementare",IF(ISERROR('4-Buget cerere'!$E$52*'4-Buget cerere'!T45),0,'4-Buget cerere'!$E$52*'4-Buget cerere'!T45),0)</f>
        <v>0</v>
      </c>
      <c r="Q94" s="194">
        <f>IF(Q14="Implementare",IF(ISERROR('4-Buget cerere'!$E$52*'4-Buget cerere'!U45),0,'4-Buget cerere'!$E$52*'4-Buget cerere'!U45),0)</f>
        <v>0</v>
      </c>
      <c r="R94" s="194">
        <f>IF(R14="Implementare",IF(ISERROR('4-Buget cerere'!$E$52*'4-Buget cerere'!V45),0,'4-Buget cerere'!$E$52*'4-Buget cerere'!V45),0)</f>
        <v>0</v>
      </c>
      <c r="S94" s="194">
        <f>IF(S14="Implementare",IF(ISERROR('4-Buget cerere'!$E$52*'4-Buget cerere'!W45),0,'4-Buget cerere'!$E$52*'4-Buget cerere'!W45),0)</f>
        <v>0</v>
      </c>
      <c r="T94" s="194">
        <f>IF(T14="Implementare",IF(ISERROR('4-Buget cerere'!$E$52*'4-Buget cerere'!X45),0,'4-Buget cerere'!$E$52*'4-Buget cerere'!X45),0)</f>
        <v>0</v>
      </c>
      <c r="U94" s="194">
        <f>IF(U14="Implementare",IF(ISERROR('4-Buget cerere'!$E$52*'4-Buget cerere'!Y45),0,'4-Buget cerere'!$E$52*'4-Buget cerere'!Y45),0)</f>
        <v>0</v>
      </c>
      <c r="V94" s="194">
        <f>IF(V14="Implementare",IF(ISERROR('4-Buget cerere'!$E$52*'4-Buget cerere'!Z45),0,'4-Buget cerere'!$E$52*'4-Buget cerere'!Z45),0)</f>
        <v>0</v>
      </c>
      <c r="W94" s="194">
        <f>IF(W14="Implementare",IF(ISERROR('4-Buget cerere'!$E$52*'4-Buget cerere'!AA45),0,'4-Buget cerere'!$E$52*'4-Buget cerere'!AA45),0)</f>
        <v>0</v>
      </c>
      <c r="X94" s="57"/>
    </row>
    <row r="95" spans="2:24" outlineLevel="1" x14ac:dyDescent="0.3">
      <c r="B95" s="57"/>
      <c r="C95" s="89"/>
      <c r="D95" s="184" t="s">
        <v>93</v>
      </c>
      <c r="E95" s="182"/>
      <c r="F95" s="183"/>
      <c r="G95" s="101" t="s">
        <v>61</v>
      </c>
      <c r="H95" s="183"/>
      <c r="I95" s="183"/>
      <c r="J95" s="183"/>
      <c r="K95" s="187"/>
      <c r="L95" s="187"/>
      <c r="M95" s="187"/>
      <c r="N95" s="187"/>
      <c r="O95" s="187"/>
      <c r="P95" s="187"/>
      <c r="Q95" s="187"/>
      <c r="R95" s="187"/>
      <c r="S95" s="187"/>
      <c r="T95" s="187"/>
      <c r="U95" s="187"/>
      <c r="V95" s="187"/>
      <c r="W95" s="187"/>
      <c r="X95" s="57"/>
    </row>
    <row r="96" spans="2:24" outlineLevel="1" x14ac:dyDescent="0.3">
      <c r="B96" s="57"/>
      <c r="C96" s="89"/>
      <c r="D96" s="184" t="s">
        <v>94</v>
      </c>
      <c r="E96" s="182"/>
      <c r="F96" s="183"/>
      <c r="G96" s="101" t="s">
        <v>61</v>
      </c>
      <c r="H96" s="183"/>
      <c r="I96" s="183"/>
      <c r="J96" s="183"/>
      <c r="K96" s="194">
        <f>'1-Inputuri'!L135+'1-Inputuri'!L141</f>
        <v>0</v>
      </c>
      <c r="L96" s="194">
        <f>'1-Inputuri'!M135+'1-Inputuri'!M141</f>
        <v>0</v>
      </c>
      <c r="M96" s="194">
        <f>'1-Inputuri'!N135+'1-Inputuri'!N141</f>
        <v>0</v>
      </c>
      <c r="N96" s="194">
        <f>'1-Inputuri'!O135+'1-Inputuri'!O141</f>
        <v>0</v>
      </c>
      <c r="O96" s="194">
        <f>'1-Inputuri'!P135+'1-Inputuri'!P141</f>
        <v>0</v>
      </c>
      <c r="P96" s="194">
        <f>'1-Inputuri'!Q135+'1-Inputuri'!Q141</f>
        <v>0</v>
      </c>
      <c r="Q96" s="194">
        <f>'1-Inputuri'!R135+'1-Inputuri'!R141</f>
        <v>0</v>
      </c>
      <c r="R96" s="194">
        <f>'1-Inputuri'!S135+'1-Inputuri'!S141</f>
        <v>0</v>
      </c>
      <c r="S96" s="194">
        <f>'1-Inputuri'!T135+'1-Inputuri'!T141</f>
        <v>0</v>
      </c>
      <c r="T96" s="194">
        <f>'1-Inputuri'!U135+'1-Inputuri'!U141</f>
        <v>0</v>
      </c>
      <c r="U96" s="194">
        <f>'1-Inputuri'!V135+'1-Inputuri'!V141</f>
        <v>0</v>
      </c>
      <c r="V96" s="194">
        <f>'1-Inputuri'!W135+'1-Inputuri'!W141</f>
        <v>0</v>
      </c>
      <c r="W96" s="194">
        <f>'1-Inputuri'!X135+'1-Inputuri'!X141</f>
        <v>0</v>
      </c>
      <c r="X96" s="57"/>
    </row>
    <row r="97" spans="2:24" outlineLevel="1" x14ac:dyDescent="0.3">
      <c r="B97" s="57"/>
      <c r="C97" s="89"/>
      <c r="D97" s="185" t="s">
        <v>97</v>
      </c>
      <c r="E97" s="182"/>
      <c r="F97" s="183"/>
      <c r="G97" s="101" t="s">
        <v>61</v>
      </c>
      <c r="H97" s="183"/>
      <c r="I97" s="183"/>
      <c r="J97" s="183"/>
      <c r="K97" s="193">
        <f>K92+K93+K94-K95-K96</f>
        <v>0</v>
      </c>
      <c r="L97" s="193">
        <f t="shared" ref="L97:W97" si="28">L92+L93+L94-L95-L96</f>
        <v>0</v>
      </c>
      <c r="M97" s="193">
        <f t="shared" si="28"/>
        <v>0</v>
      </c>
      <c r="N97" s="193">
        <f t="shared" si="28"/>
        <v>0</v>
      </c>
      <c r="O97" s="193">
        <f t="shared" si="28"/>
        <v>0</v>
      </c>
      <c r="P97" s="193">
        <f t="shared" si="28"/>
        <v>0</v>
      </c>
      <c r="Q97" s="193">
        <f t="shared" si="28"/>
        <v>0</v>
      </c>
      <c r="R97" s="193">
        <f t="shared" si="28"/>
        <v>0</v>
      </c>
      <c r="S97" s="193">
        <f t="shared" si="28"/>
        <v>0</v>
      </c>
      <c r="T97" s="193">
        <f t="shared" si="28"/>
        <v>0</v>
      </c>
      <c r="U97" s="193">
        <f t="shared" si="28"/>
        <v>0</v>
      </c>
      <c r="V97" s="193">
        <f t="shared" si="28"/>
        <v>0</v>
      </c>
      <c r="W97" s="193">
        <f t="shared" si="28"/>
        <v>0</v>
      </c>
      <c r="X97" s="57"/>
    </row>
    <row r="98" spans="2:24" outlineLevel="1" x14ac:dyDescent="0.3">
      <c r="B98" s="57"/>
      <c r="C98" s="89"/>
      <c r="D98" s="186"/>
      <c r="E98" s="182"/>
      <c r="F98" s="183"/>
      <c r="G98" s="182"/>
      <c r="H98" s="183"/>
      <c r="I98" s="183"/>
      <c r="J98" s="183"/>
      <c r="K98" s="57"/>
      <c r="L98" s="57"/>
      <c r="M98" s="57"/>
      <c r="N98" s="57"/>
      <c r="O98" s="57"/>
      <c r="P98" s="57"/>
      <c r="Q98" s="57"/>
      <c r="R98" s="57"/>
      <c r="S98" s="57"/>
      <c r="T98" s="57"/>
      <c r="U98" s="57"/>
      <c r="V98" s="57"/>
      <c r="W98" s="57"/>
      <c r="X98" s="57"/>
    </row>
    <row r="99" spans="2:24" outlineLevel="1" x14ac:dyDescent="0.3">
      <c r="B99" s="57"/>
      <c r="C99" s="89"/>
      <c r="D99" s="181" t="s">
        <v>89</v>
      </c>
      <c r="E99" s="182"/>
      <c r="F99" s="183"/>
      <c r="G99" s="182"/>
      <c r="H99" s="183"/>
      <c r="I99" s="183"/>
      <c r="J99" s="183"/>
      <c r="K99" s="57"/>
      <c r="L99" s="57"/>
      <c r="M99" s="57"/>
      <c r="N99" s="57"/>
      <c r="O99" s="57"/>
      <c r="P99" s="57"/>
      <c r="Q99" s="57"/>
      <c r="R99" s="57"/>
      <c r="S99" s="57"/>
      <c r="T99" s="57"/>
      <c r="U99" s="57"/>
      <c r="V99" s="57"/>
      <c r="W99" s="57"/>
      <c r="X99" s="57"/>
    </row>
    <row r="100" spans="2:24" outlineLevel="1" x14ac:dyDescent="0.3">
      <c r="B100" s="57"/>
      <c r="C100" s="89"/>
      <c r="D100" s="184" t="s">
        <v>213</v>
      </c>
      <c r="E100" s="182"/>
      <c r="F100" s="183"/>
      <c r="G100" s="101" t="s">
        <v>61</v>
      </c>
      <c r="H100" s="183"/>
      <c r="I100" s="183"/>
      <c r="J100" s="183"/>
      <c r="K100" s="194">
        <f>IF('5-Analiza financiara'!K14="Implementare",IF(ISERROR('4-Buget cerere'!O30/(1+tva)),0,'4-Buget cerere'!O30/(1+tva)),0)</f>
        <v>0</v>
      </c>
      <c r="L100" s="194">
        <f>IF('5-Analiza financiara'!L14="Implementare",IF(ISERROR('4-Buget cerere'!P30/(1+tva)),0,'4-Buget cerere'!P30/(1+tva)),0)</f>
        <v>0</v>
      </c>
      <c r="M100" s="194">
        <f>IF('5-Analiza financiara'!M14="Implementare",IF(ISERROR('4-Buget cerere'!Q30/(1+tva)),0,'4-Buget cerere'!Q30/(1+tva)),0)</f>
        <v>0</v>
      </c>
      <c r="N100" s="194">
        <f>IF('5-Analiza financiara'!N14="Implementare",IF(ISERROR('4-Buget cerere'!R30/(1+tva)),0,'4-Buget cerere'!R30/(1+tva)),0)</f>
        <v>0</v>
      </c>
      <c r="O100" s="194">
        <f>IF('5-Analiza financiara'!O14="Implementare",IF(ISERROR('4-Buget cerere'!S30/(1+tva)),0,'4-Buget cerere'!S30/(1+tva)),0)</f>
        <v>0</v>
      </c>
      <c r="P100" s="194">
        <f>IF('5-Analiza financiara'!P14="Implementare",IF(ISERROR('4-Buget cerere'!T30/(1+tva)),0,'4-Buget cerere'!T30/(1+tva)),0)</f>
        <v>0</v>
      </c>
      <c r="Q100" s="194">
        <f>IF('5-Analiza financiara'!Q14="Implementare",IF(ISERROR('4-Buget cerere'!U30/(1+tva)),0,'4-Buget cerere'!U30/(1+tva)),0)</f>
        <v>0</v>
      </c>
      <c r="R100" s="194">
        <f>IF('5-Analiza financiara'!R14="Implementare",IF(ISERROR('4-Buget cerere'!V30/(1+tva)),0,'4-Buget cerere'!V30/(1+tva)),0)</f>
        <v>0</v>
      </c>
      <c r="S100" s="194">
        <f>IF('5-Analiza financiara'!S14="Implementare",IF(ISERROR('4-Buget cerere'!W30/(1+tva)),0,'4-Buget cerere'!W30/(1+tva)),0)</f>
        <v>0</v>
      </c>
      <c r="T100" s="194">
        <f>IF('5-Analiza financiara'!T14="Implementare",IF(ISERROR('4-Buget cerere'!X30/(1+tva)),0,'4-Buget cerere'!X30/(1+tva)),0)</f>
        <v>0</v>
      </c>
      <c r="U100" s="194">
        <f>IF('5-Analiza financiara'!U14="Implementare",IF(ISERROR('4-Buget cerere'!Y30/(1+tva)),0,'4-Buget cerere'!Y30/(1+tva)),0)</f>
        <v>0</v>
      </c>
      <c r="V100" s="194">
        <f>IF('5-Analiza financiara'!V14="Implementare",IF(ISERROR('4-Buget cerere'!Z30/(1+tva)),0,'4-Buget cerere'!Z30/(1+tva)),0)</f>
        <v>0</v>
      </c>
      <c r="W100" s="194">
        <f>IF('5-Analiza financiara'!W14="Implementare",IF(ISERROR('4-Buget cerere'!AA30/(1+tva)),0,'4-Buget cerere'!AA30/(1+tva)),0)</f>
        <v>0</v>
      </c>
      <c r="X100" s="57"/>
    </row>
    <row r="101" spans="2:24" outlineLevel="1" x14ac:dyDescent="0.3">
      <c r="B101" s="57"/>
      <c r="C101" s="89"/>
      <c r="D101" s="184" t="s">
        <v>214</v>
      </c>
      <c r="E101" s="182"/>
      <c r="F101" s="183"/>
      <c r="G101" s="101" t="s">
        <v>61</v>
      </c>
      <c r="H101" s="183"/>
      <c r="I101" s="183"/>
      <c r="J101" s="183"/>
      <c r="K101" s="194">
        <f>IF('5-Analiza financiara'!K14="Implementare",IF(ISERROR('4-Buget cerere'!O20/(1+tva)),0,'4-Buget cerere'!O20/(1+tva)),0)</f>
        <v>0</v>
      </c>
      <c r="L101" s="194">
        <f>IF('5-Analiza financiara'!L14="Implementare",IF(ISERROR('4-Buget cerere'!P20/(1+tva)),0,'4-Buget cerere'!P20/(1+tva)),0)</f>
        <v>0</v>
      </c>
      <c r="M101" s="194">
        <f>IF('5-Analiza financiara'!M14="Implementare",IF(ISERROR('4-Buget cerere'!Q20/(1+tva)),0,'4-Buget cerere'!Q20/(1+tva)),0)</f>
        <v>0</v>
      </c>
      <c r="N101" s="194">
        <f>IF('5-Analiza financiara'!N14="Implementare",IF(ISERROR('4-Buget cerere'!R20/(1+tva)),0,'4-Buget cerere'!R20/(1+tva)),0)</f>
        <v>0</v>
      </c>
      <c r="O101" s="194">
        <f>IF('5-Analiza financiara'!O14="Implementare",IF(ISERROR('4-Buget cerere'!S20/(1+tva)),0,'4-Buget cerere'!S20/(1+tva)),0)</f>
        <v>0</v>
      </c>
      <c r="P101" s="194">
        <f>IF('5-Analiza financiara'!P14="Implementare",IF(ISERROR('4-Buget cerere'!T20/(1+tva)),0,'4-Buget cerere'!T20/(1+tva)),0)</f>
        <v>0</v>
      </c>
      <c r="Q101" s="194">
        <f>IF('5-Analiza financiara'!Q14="Implementare",IF(ISERROR('4-Buget cerere'!U20/(1+tva)),0,'4-Buget cerere'!U20/(1+tva)),0)</f>
        <v>0</v>
      </c>
      <c r="R101" s="194">
        <f>IF('5-Analiza financiara'!R14="Implementare",IF(ISERROR('4-Buget cerere'!V20/(1+tva)),0,'4-Buget cerere'!V20/(1+tva)),0)</f>
        <v>0</v>
      </c>
      <c r="S101" s="194">
        <f>IF('5-Analiza financiara'!S14="Implementare",IF(ISERROR('4-Buget cerere'!W20/(1+tva)),0,'4-Buget cerere'!W20/(1+tva)),0)</f>
        <v>0</v>
      </c>
      <c r="T101" s="194">
        <f>IF('5-Analiza financiara'!T14="Implementare",IF(ISERROR('4-Buget cerere'!X20/(1+tva)),0,'4-Buget cerere'!X20/(1+tva)),0)</f>
        <v>0</v>
      </c>
      <c r="U101" s="194">
        <f>IF('5-Analiza financiara'!U14="Implementare",IF(ISERROR('4-Buget cerere'!Y20/(1+tva)),0,'4-Buget cerere'!Y20/(1+tva)),0)</f>
        <v>0</v>
      </c>
      <c r="V101" s="194">
        <f>IF('5-Analiza financiara'!V14="Implementare",IF(ISERROR('4-Buget cerere'!Z20/(1+tva)),0,'4-Buget cerere'!Z20/(1+tva)),0)</f>
        <v>0</v>
      </c>
      <c r="W101" s="194">
        <f>IF('5-Analiza financiara'!W14="Implementare",IF(ISERROR('4-Buget cerere'!AA20/(1+tva)),0,'4-Buget cerere'!AA20/(1+tva)),0)</f>
        <v>0</v>
      </c>
      <c r="X101" s="57"/>
    </row>
    <row r="102" spans="2:24" outlineLevel="1" x14ac:dyDescent="0.3">
      <c r="B102" s="57"/>
      <c r="C102" s="89"/>
      <c r="D102" s="184" t="s">
        <v>98</v>
      </c>
      <c r="E102" s="182"/>
      <c r="F102" s="183"/>
      <c r="G102" s="101" t="s">
        <v>61</v>
      </c>
      <c r="H102" s="183"/>
      <c r="I102" s="183"/>
      <c r="J102" s="183"/>
      <c r="K102" s="187"/>
      <c r="L102" s="187"/>
      <c r="M102" s="187"/>
      <c r="N102" s="187"/>
      <c r="O102" s="187"/>
      <c r="P102" s="187"/>
      <c r="Q102" s="187"/>
      <c r="R102" s="187"/>
      <c r="S102" s="187"/>
      <c r="T102" s="187"/>
      <c r="U102" s="187"/>
      <c r="V102" s="187"/>
      <c r="W102" s="187"/>
      <c r="X102" s="57"/>
    </row>
    <row r="103" spans="2:24" outlineLevel="1" x14ac:dyDescent="0.3">
      <c r="B103" s="57"/>
      <c r="C103" s="89"/>
      <c r="D103" s="184" t="s">
        <v>215</v>
      </c>
      <c r="E103" s="182"/>
      <c r="F103" s="183"/>
      <c r="G103" s="101" t="s">
        <v>61</v>
      </c>
      <c r="H103" s="183"/>
      <c r="I103" s="183"/>
      <c r="J103" s="183"/>
      <c r="K103" s="194">
        <f>IF(K14="Implementare",IF(ISERROR(('4-Buget cerere'!$F$43+'4-Buget cerere'!$I$43)*'4-Buget cerere'!O45),0,('4-Buget cerere'!$F$43+'4-Buget cerere'!$I$43)*'4-Buget cerere'!O45),0)</f>
        <v>0</v>
      </c>
      <c r="L103" s="194">
        <f>IF(L14="Implementare",IF(ISERROR(('4-Buget cerere'!$F$43+'4-Buget cerere'!$I$43)*'4-Buget cerere'!P45),0,('4-Buget cerere'!$F$43+'4-Buget cerere'!$I$43)*'4-Buget cerere'!P45),0)</f>
        <v>0</v>
      </c>
      <c r="M103" s="194">
        <f>IF(M14="Implementare",IF(ISERROR(('4-Buget cerere'!$F$43+'4-Buget cerere'!$I$43)*'4-Buget cerere'!Q45),0,('4-Buget cerere'!$F$43+'4-Buget cerere'!$I$43)*'4-Buget cerere'!Q45),0)</f>
        <v>0</v>
      </c>
      <c r="N103" s="194">
        <f>IF(N14="Implementare",IF(ISERROR(('4-Buget cerere'!$F$43+'4-Buget cerere'!$I$43)*'4-Buget cerere'!#REF!),0,('4-Buget cerere'!$F$43+'4-Buget cerere'!$I$43)*'4-Buget cerere'!#REF!),0)</f>
        <v>0</v>
      </c>
      <c r="O103" s="194">
        <f>IF(O14="Implementare",IF(ISERROR(('4-Buget cerere'!$F$43+'4-Buget cerere'!$I$43)*'4-Buget cerere'!R45),0,('4-Buget cerere'!$F$43+'4-Buget cerere'!$I$43)*'4-Buget cerere'!R45),0)</f>
        <v>0</v>
      </c>
      <c r="P103" s="194">
        <f>IF(P14="Implementare",IF(ISERROR(('4-Buget cerere'!$F$43+'4-Buget cerere'!$I$43)*'4-Buget cerere'!S45),0,('4-Buget cerere'!$F$43+'4-Buget cerere'!$I$43)*'4-Buget cerere'!S45),0)</f>
        <v>0</v>
      </c>
      <c r="Q103" s="194">
        <f>IF(Q14="Implementare",IF(ISERROR(('4-Buget cerere'!$F$43+'4-Buget cerere'!$I$43)*'4-Buget cerere'!T45),0,('4-Buget cerere'!$F$43+'4-Buget cerere'!$I$43)*'4-Buget cerere'!T45),0)</f>
        <v>0</v>
      </c>
      <c r="R103" s="194">
        <f>IF(R14="Implementare",IF(ISERROR(('4-Buget cerere'!$F$43+'4-Buget cerere'!$I$43)*'4-Buget cerere'!U45),0,('4-Buget cerere'!$F$43+'4-Buget cerere'!$I$43)*'4-Buget cerere'!U45),0)</f>
        <v>0</v>
      </c>
      <c r="S103" s="194">
        <f>IF(S14="Implementare",IF(ISERROR(('4-Buget cerere'!$F$43+'4-Buget cerere'!$I$43)*'4-Buget cerere'!V45),0,('4-Buget cerere'!$F$43+'4-Buget cerere'!$I$43)*'4-Buget cerere'!V45),0)</f>
        <v>0</v>
      </c>
      <c r="T103" s="194">
        <f>IF(T14="Implementare",IF(ISERROR(('4-Buget cerere'!$F$43+'4-Buget cerere'!$I$43)*'4-Buget cerere'!W45),0,('4-Buget cerere'!$F$43+'4-Buget cerere'!$I$43)*'4-Buget cerere'!W45),0)</f>
        <v>0</v>
      </c>
      <c r="U103" s="194">
        <f>IF(U14="Implementare",IF(ISERROR(('4-Buget cerere'!$F$43+'4-Buget cerere'!$I$43)*'4-Buget cerere'!X45),0,('4-Buget cerere'!$F$43+'4-Buget cerere'!$I$43)*'4-Buget cerere'!X45),0)</f>
        <v>0</v>
      </c>
      <c r="V103" s="194">
        <f>IF(V14="Implementare",IF(ISERROR(('4-Buget cerere'!$F$43+'4-Buget cerere'!$I$43)*'4-Buget cerere'!Y45),0,('4-Buget cerere'!$F$43+'4-Buget cerere'!$I$43)*'4-Buget cerere'!Y45),0)</f>
        <v>0</v>
      </c>
      <c r="W103" s="194">
        <f>IF(W14="Implementare",IF(ISERROR(('4-Buget cerere'!$F$43+'4-Buget cerere'!$I$43)*'4-Buget cerere'!Z45),0,('4-Buget cerere'!$F$43+'4-Buget cerere'!$I$43)*'4-Buget cerere'!Z45),0)</f>
        <v>0</v>
      </c>
      <c r="X103" s="57"/>
    </row>
    <row r="104" spans="2:24" outlineLevel="1" x14ac:dyDescent="0.3">
      <c r="B104" s="57"/>
      <c r="C104" s="89"/>
      <c r="D104" s="184" t="s">
        <v>184</v>
      </c>
      <c r="E104" s="182"/>
      <c r="F104" s="183"/>
      <c r="G104" s="101" t="s">
        <v>61</v>
      </c>
      <c r="H104" s="183"/>
      <c r="I104" s="183"/>
      <c r="J104" s="183"/>
      <c r="K104" s="187"/>
      <c r="L104" s="187"/>
      <c r="M104" s="187"/>
      <c r="N104" s="187"/>
      <c r="O104" s="187"/>
      <c r="P104" s="187"/>
      <c r="Q104" s="187"/>
      <c r="R104" s="187"/>
      <c r="S104" s="187"/>
      <c r="T104" s="187"/>
      <c r="U104" s="187"/>
      <c r="V104" s="187"/>
      <c r="W104" s="187"/>
      <c r="X104" s="57"/>
    </row>
    <row r="105" spans="2:24" outlineLevel="1" x14ac:dyDescent="0.3">
      <c r="B105" s="57"/>
      <c r="C105" s="89"/>
      <c r="D105" s="185" t="s">
        <v>99</v>
      </c>
      <c r="E105" s="78"/>
      <c r="F105" s="57"/>
      <c r="G105" s="101" t="s">
        <v>61</v>
      </c>
      <c r="H105" s="57"/>
      <c r="I105" s="57"/>
      <c r="J105" s="57"/>
      <c r="K105" s="193">
        <f>K102-K101-K100-K103+K104</f>
        <v>0</v>
      </c>
      <c r="L105" s="193">
        <f t="shared" ref="L105:W105" si="29">L102-L101-L100-L103+L104</f>
        <v>0</v>
      </c>
      <c r="M105" s="193">
        <f>M102-M101-M100-M103+M104</f>
        <v>0</v>
      </c>
      <c r="N105" s="193">
        <f t="shared" si="29"/>
        <v>0</v>
      </c>
      <c r="O105" s="193">
        <f t="shared" si="29"/>
        <v>0</v>
      </c>
      <c r="P105" s="193">
        <f t="shared" si="29"/>
        <v>0</v>
      </c>
      <c r="Q105" s="193">
        <f t="shared" si="29"/>
        <v>0</v>
      </c>
      <c r="R105" s="193">
        <f t="shared" si="29"/>
        <v>0</v>
      </c>
      <c r="S105" s="193">
        <f t="shared" si="29"/>
        <v>0</v>
      </c>
      <c r="T105" s="193">
        <f t="shared" si="29"/>
        <v>0</v>
      </c>
      <c r="U105" s="193">
        <f t="shared" si="29"/>
        <v>0</v>
      </c>
      <c r="V105" s="193">
        <f t="shared" si="29"/>
        <v>0</v>
      </c>
      <c r="W105" s="193">
        <f t="shared" si="29"/>
        <v>0</v>
      </c>
      <c r="X105" s="57"/>
    </row>
    <row r="106" spans="2:24" outlineLevel="1" x14ac:dyDescent="0.3">
      <c r="B106" s="57"/>
      <c r="C106" s="89"/>
      <c r="D106" s="67"/>
      <c r="E106" s="78"/>
      <c r="F106" s="57"/>
      <c r="G106" s="78"/>
      <c r="H106" s="57"/>
      <c r="I106" s="57"/>
      <c r="J106" s="57"/>
      <c r="K106" s="57"/>
      <c r="L106" s="57"/>
      <c r="M106" s="57"/>
      <c r="N106" s="57"/>
      <c r="O106" s="57"/>
      <c r="P106" s="57"/>
      <c r="Q106" s="57"/>
      <c r="R106" s="57"/>
      <c r="S106" s="57"/>
      <c r="T106" s="57"/>
      <c r="U106" s="57"/>
      <c r="V106" s="57"/>
      <c r="W106" s="57"/>
      <c r="X106" s="57"/>
    </row>
    <row r="107" spans="2:24" ht="29.45" customHeight="1" outlineLevel="1" x14ac:dyDescent="0.3">
      <c r="B107" s="57"/>
      <c r="C107" s="89"/>
      <c r="D107" s="185" t="s">
        <v>180</v>
      </c>
      <c r="E107" s="188"/>
      <c r="F107" s="188"/>
      <c r="G107" s="101" t="s">
        <v>61</v>
      </c>
      <c r="H107" s="57"/>
      <c r="I107" s="57"/>
      <c r="J107" s="57"/>
      <c r="K107" s="137">
        <f t="shared" ref="K107:W107" si="30">K89+K97+K105</f>
        <v>0</v>
      </c>
      <c r="L107" s="137">
        <f t="shared" si="30"/>
        <v>0</v>
      </c>
      <c r="M107" s="137">
        <f t="shared" si="30"/>
        <v>0</v>
      </c>
      <c r="N107" s="137">
        <f t="shared" si="30"/>
        <v>0</v>
      </c>
      <c r="O107" s="137">
        <f t="shared" si="30"/>
        <v>0</v>
      </c>
      <c r="P107" s="137">
        <f t="shared" si="30"/>
        <v>0</v>
      </c>
      <c r="Q107" s="137">
        <f t="shared" si="30"/>
        <v>0</v>
      </c>
      <c r="R107" s="137">
        <f t="shared" si="30"/>
        <v>0</v>
      </c>
      <c r="S107" s="137">
        <f t="shared" si="30"/>
        <v>0</v>
      </c>
      <c r="T107" s="137">
        <f t="shared" si="30"/>
        <v>0</v>
      </c>
      <c r="U107" s="137">
        <f t="shared" si="30"/>
        <v>0</v>
      </c>
      <c r="V107" s="137">
        <f t="shared" si="30"/>
        <v>0</v>
      </c>
      <c r="W107" s="137">
        <f t="shared" si="30"/>
        <v>0</v>
      </c>
      <c r="X107" s="57"/>
    </row>
    <row r="108" spans="2:24" outlineLevel="1" x14ac:dyDescent="0.3">
      <c r="B108" s="57"/>
      <c r="C108" s="89"/>
      <c r="D108" s="67"/>
      <c r="E108" s="78"/>
      <c r="F108" s="57"/>
      <c r="G108" s="78"/>
      <c r="H108" s="57"/>
      <c r="I108" s="57"/>
      <c r="J108" s="57"/>
      <c r="K108" s="2"/>
      <c r="L108" s="2"/>
      <c r="M108" s="2"/>
      <c r="N108" s="2"/>
      <c r="O108" s="2"/>
      <c r="P108" s="2"/>
      <c r="Q108" s="2"/>
      <c r="R108" s="2"/>
      <c r="S108" s="2"/>
      <c r="T108" s="2"/>
      <c r="U108" s="2"/>
      <c r="V108" s="2"/>
      <c r="W108" s="2"/>
      <c r="X108" s="57"/>
    </row>
    <row r="109" spans="2:24" outlineLevel="1" x14ac:dyDescent="0.3">
      <c r="B109" s="57"/>
      <c r="C109" s="89"/>
      <c r="D109" s="189" t="s">
        <v>100</v>
      </c>
      <c r="E109" s="78"/>
      <c r="F109" s="57"/>
      <c r="G109" s="101" t="s">
        <v>61</v>
      </c>
      <c r="H109" s="57"/>
      <c r="I109" s="57"/>
      <c r="J109" s="57"/>
      <c r="K109" s="134">
        <f t="shared" ref="K109:W109" si="31">IF((K87+K103)&gt;(K88+K104),K87+K103-K88-K104,-(K88+K104-K87-K103))</f>
        <v>0</v>
      </c>
      <c r="L109" s="134">
        <f t="shared" si="31"/>
        <v>0</v>
      </c>
      <c r="M109" s="134">
        <f t="shared" si="31"/>
        <v>0</v>
      </c>
      <c r="N109" s="134">
        <f t="shared" si="31"/>
        <v>0</v>
      </c>
      <c r="O109" s="134">
        <f t="shared" si="31"/>
        <v>0</v>
      </c>
      <c r="P109" s="134">
        <f t="shared" si="31"/>
        <v>0</v>
      </c>
      <c r="Q109" s="134">
        <f t="shared" si="31"/>
        <v>0</v>
      </c>
      <c r="R109" s="134">
        <f t="shared" si="31"/>
        <v>0</v>
      </c>
      <c r="S109" s="134">
        <f t="shared" si="31"/>
        <v>0</v>
      </c>
      <c r="T109" s="134">
        <f t="shared" si="31"/>
        <v>0</v>
      </c>
      <c r="U109" s="134">
        <f t="shared" si="31"/>
        <v>0</v>
      </c>
      <c r="V109" s="134">
        <f t="shared" si="31"/>
        <v>0</v>
      </c>
      <c r="W109" s="134">
        <f t="shared" si="31"/>
        <v>0</v>
      </c>
      <c r="X109" s="57"/>
    </row>
    <row r="110" spans="2:24" outlineLevel="1" x14ac:dyDescent="0.3">
      <c r="B110" s="57"/>
      <c r="C110" s="89"/>
      <c r="D110" s="189" t="s">
        <v>185</v>
      </c>
      <c r="E110" s="78"/>
      <c r="F110" s="57"/>
      <c r="G110" s="101" t="s">
        <v>61</v>
      </c>
      <c r="H110" s="57"/>
      <c r="I110" s="57"/>
      <c r="J110" s="57"/>
      <c r="K110" s="134">
        <f t="shared" ref="K110:W110" si="32">K69</f>
        <v>0</v>
      </c>
      <c r="L110" s="134">
        <f t="shared" si="32"/>
        <v>0</v>
      </c>
      <c r="M110" s="134">
        <f t="shared" si="32"/>
        <v>0</v>
      </c>
      <c r="N110" s="134">
        <f t="shared" si="32"/>
        <v>0</v>
      </c>
      <c r="O110" s="134">
        <f t="shared" si="32"/>
        <v>0</v>
      </c>
      <c r="P110" s="134">
        <f t="shared" si="32"/>
        <v>0</v>
      </c>
      <c r="Q110" s="134">
        <f t="shared" si="32"/>
        <v>0</v>
      </c>
      <c r="R110" s="134">
        <f t="shared" si="32"/>
        <v>0</v>
      </c>
      <c r="S110" s="134">
        <f t="shared" si="32"/>
        <v>0</v>
      </c>
      <c r="T110" s="134">
        <f t="shared" si="32"/>
        <v>0</v>
      </c>
      <c r="U110" s="134">
        <f t="shared" si="32"/>
        <v>0</v>
      </c>
      <c r="V110" s="134">
        <f t="shared" si="32"/>
        <v>0</v>
      </c>
      <c r="W110" s="134">
        <f t="shared" si="32"/>
        <v>0</v>
      </c>
      <c r="X110" s="57"/>
    </row>
    <row r="111" spans="2:24" outlineLevel="1" x14ac:dyDescent="0.3">
      <c r="B111" s="57"/>
      <c r="C111" s="89"/>
      <c r="D111" s="67"/>
      <c r="E111" s="78"/>
      <c r="F111" s="57"/>
      <c r="G111" s="78"/>
      <c r="H111" s="57"/>
      <c r="I111" s="57"/>
      <c r="J111" s="57"/>
      <c r="K111" s="2"/>
      <c r="L111" s="2"/>
      <c r="M111" s="2"/>
      <c r="N111" s="2"/>
      <c r="O111" s="2"/>
      <c r="P111" s="2"/>
      <c r="Q111" s="2"/>
      <c r="R111" s="2"/>
      <c r="S111" s="2"/>
      <c r="T111" s="2"/>
      <c r="U111" s="2"/>
      <c r="V111" s="2"/>
      <c r="W111" s="2"/>
      <c r="X111" s="57"/>
    </row>
    <row r="112" spans="2:24" outlineLevel="1" x14ac:dyDescent="0.3">
      <c r="B112" s="57"/>
      <c r="C112" s="89"/>
      <c r="D112" s="104" t="s">
        <v>101</v>
      </c>
      <c r="E112" s="78"/>
      <c r="F112" s="57"/>
      <c r="G112" s="101" t="s">
        <v>61</v>
      </c>
      <c r="H112" s="57"/>
      <c r="I112" s="57"/>
      <c r="J112" s="256">
        <f>'2-Bilant_Solicitant'!H56</f>
        <v>0</v>
      </c>
      <c r="K112" s="137">
        <f>K107+K109-K110</f>
        <v>0</v>
      </c>
      <c r="L112" s="137">
        <f t="shared" ref="L112:W112" si="33">L107+L109-L110</f>
        <v>0</v>
      </c>
      <c r="M112" s="137">
        <f t="shared" si="33"/>
        <v>0</v>
      </c>
      <c r="N112" s="137">
        <f t="shared" si="33"/>
        <v>0</v>
      </c>
      <c r="O112" s="137">
        <f t="shared" si="33"/>
        <v>0</v>
      </c>
      <c r="P112" s="137">
        <f t="shared" si="33"/>
        <v>0</v>
      </c>
      <c r="Q112" s="137">
        <f t="shared" si="33"/>
        <v>0</v>
      </c>
      <c r="R112" s="137">
        <f t="shared" si="33"/>
        <v>0</v>
      </c>
      <c r="S112" s="137">
        <f t="shared" si="33"/>
        <v>0</v>
      </c>
      <c r="T112" s="137">
        <f t="shared" si="33"/>
        <v>0</v>
      </c>
      <c r="U112" s="137">
        <f t="shared" si="33"/>
        <v>0</v>
      </c>
      <c r="V112" s="137">
        <f t="shared" si="33"/>
        <v>0</v>
      </c>
      <c r="W112" s="137">
        <f t="shared" si="33"/>
        <v>0</v>
      </c>
      <c r="X112" s="57"/>
    </row>
    <row r="113" spans="2:24" outlineLevel="1" x14ac:dyDescent="0.3">
      <c r="B113" s="57"/>
      <c r="C113" s="89"/>
      <c r="D113" s="104" t="s">
        <v>102</v>
      </c>
      <c r="E113" s="78"/>
      <c r="F113" s="57"/>
      <c r="G113" s="101" t="s">
        <v>61</v>
      </c>
      <c r="H113" s="57"/>
      <c r="I113" s="57"/>
      <c r="J113" s="57"/>
      <c r="K113" s="137">
        <f>J112+K112</f>
        <v>0</v>
      </c>
      <c r="L113" s="137">
        <f>K113+L112</f>
        <v>0</v>
      </c>
      <c r="M113" s="137">
        <f t="shared" ref="M113:W113" si="34">L113+M112</f>
        <v>0</v>
      </c>
      <c r="N113" s="137">
        <f t="shared" si="34"/>
        <v>0</v>
      </c>
      <c r="O113" s="137">
        <f t="shared" si="34"/>
        <v>0</v>
      </c>
      <c r="P113" s="137">
        <f t="shared" si="34"/>
        <v>0</v>
      </c>
      <c r="Q113" s="137">
        <f t="shared" si="34"/>
        <v>0</v>
      </c>
      <c r="R113" s="137">
        <f t="shared" si="34"/>
        <v>0</v>
      </c>
      <c r="S113" s="137">
        <f t="shared" si="34"/>
        <v>0</v>
      </c>
      <c r="T113" s="137">
        <f t="shared" si="34"/>
        <v>0</v>
      </c>
      <c r="U113" s="137">
        <f t="shared" si="34"/>
        <v>0</v>
      </c>
      <c r="V113" s="137">
        <f t="shared" si="34"/>
        <v>0</v>
      </c>
      <c r="W113" s="137">
        <f t="shared" si="34"/>
        <v>0</v>
      </c>
      <c r="X113" s="57"/>
    </row>
    <row r="114" spans="2:24" ht="22.15" customHeight="1" x14ac:dyDescent="0.3">
      <c r="B114" s="57"/>
      <c r="C114" s="89"/>
      <c r="D114" s="67"/>
      <c r="E114" s="78"/>
      <c r="F114" s="57"/>
      <c r="G114" s="78"/>
      <c r="H114" s="57"/>
      <c r="I114" s="57"/>
      <c r="J114" s="57"/>
      <c r="K114" s="57"/>
      <c r="L114" s="57"/>
      <c r="M114" s="57"/>
      <c r="N114" s="57"/>
      <c r="O114" s="57"/>
      <c r="P114" s="57"/>
      <c r="Q114" s="57"/>
      <c r="R114" s="57"/>
      <c r="S114" s="57"/>
      <c r="T114" s="57"/>
      <c r="U114" s="57"/>
      <c r="V114" s="57"/>
      <c r="W114" s="57"/>
      <c r="X114" s="57"/>
    </row>
    <row r="115" spans="2:24" x14ac:dyDescent="0.3">
      <c r="G115" s="58"/>
    </row>
    <row r="116" spans="2:24" x14ac:dyDescent="0.3">
      <c r="G116" s="58"/>
      <c r="K116" s="125"/>
    </row>
    <row r="117" spans="2:24" x14ac:dyDescent="0.3">
      <c r="G117" s="58"/>
    </row>
    <row r="118" spans="2:24" x14ac:dyDescent="0.3">
      <c r="G118" s="58"/>
    </row>
    <row r="119" spans="2:24" x14ac:dyDescent="0.3">
      <c r="G119" s="58"/>
    </row>
    <row r="120" spans="2:24" x14ac:dyDescent="0.3">
      <c r="G120" s="58"/>
    </row>
    <row r="121" spans="2:24" x14ac:dyDescent="0.3">
      <c r="G121" s="58"/>
    </row>
    <row r="122" spans="2:24" x14ac:dyDescent="0.3">
      <c r="G122" s="58"/>
    </row>
    <row r="123" spans="2:24" x14ac:dyDescent="0.3">
      <c r="G123" s="58"/>
    </row>
    <row r="124" spans="2:24" x14ac:dyDescent="0.3">
      <c r="G124" s="58"/>
    </row>
    <row r="125" spans="2:24" x14ac:dyDescent="0.3">
      <c r="G125" s="58"/>
    </row>
    <row r="126" spans="2:24" x14ac:dyDescent="0.3">
      <c r="G126" s="58"/>
    </row>
    <row r="127" spans="2:24" x14ac:dyDescent="0.3">
      <c r="G127" s="58"/>
    </row>
    <row r="128" spans="2:24" x14ac:dyDescent="0.3">
      <c r="G128" s="58"/>
    </row>
    <row r="129" spans="7:7" x14ac:dyDescent="0.3">
      <c r="G129" s="58"/>
    </row>
    <row r="130" spans="7:7" x14ac:dyDescent="0.3">
      <c r="G130" s="58"/>
    </row>
    <row r="131" spans="7:7" x14ac:dyDescent="0.3">
      <c r="G131" s="58"/>
    </row>
    <row r="132" spans="7:7" x14ac:dyDescent="0.3">
      <c r="G132" s="58"/>
    </row>
    <row r="133" spans="7:7" x14ac:dyDescent="0.3">
      <c r="G133" s="58"/>
    </row>
    <row r="134" spans="7:7" x14ac:dyDescent="0.3">
      <c r="G134" s="58"/>
    </row>
    <row r="135" spans="7:7" x14ac:dyDescent="0.3">
      <c r="G135" s="58"/>
    </row>
    <row r="136" spans="7:7" x14ac:dyDescent="0.3">
      <c r="G136" s="58"/>
    </row>
    <row r="137" spans="7:7" x14ac:dyDescent="0.3">
      <c r="G137" s="58"/>
    </row>
    <row r="138" spans="7:7" x14ac:dyDescent="0.3">
      <c r="G138" s="58"/>
    </row>
    <row r="139" spans="7:7" x14ac:dyDescent="0.3">
      <c r="G139" s="58"/>
    </row>
    <row r="140" spans="7:7" x14ac:dyDescent="0.3">
      <c r="G140" s="58"/>
    </row>
    <row r="141" spans="7:7" x14ac:dyDescent="0.3">
      <c r="G141" s="58"/>
    </row>
    <row r="142" spans="7:7" x14ac:dyDescent="0.3">
      <c r="G142" s="58"/>
    </row>
    <row r="143" spans="7:7" x14ac:dyDescent="0.3">
      <c r="G143" s="58"/>
    </row>
    <row r="144" spans="7:7" x14ac:dyDescent="0.3">
      <c r="G144" s="58"/>
    </row>
    <row r="145" spans="7:7" x14ac:dyDescent="0.3">
      <c r="G145" s="58"/>
    </row>
  </sheetData>
  <sheetProtection algorithmName="SHA-512" hashValue="kaTMQtOBLSDXo0du3mBsAKI/Vo0c80YHgYm2i8IiirirK882GdYhi1XyMAlHyDFsl17kCl347KqFvG9w3+EkhQ==" saltValue="X5zEpfjNdv9aS1h0nggWwQ==" spinCount="100000" sheet="1" objects="1" scenarios="1"/>
  <dataConsolidate/>
  <mergeCells count="16">
    <mergeCell ref="D77:E77"/>
    <mergeCell ref="D56:E56"/>
    <mergeCell ref="D62:E62"/>
    <mergeCell ref="D63:E63"/>
    <mergeCell ref="D64:E64"/>
    <mergeCell ref="D65:E65"/>
    <mergeCell ref="D66:E66"/>
    <mergeCell ref="D67:E67"/>
    <mergeCell ref="D68:E68"/>
    <mergeCell ref="D72:E72"/>
    <mergeCell ref="D73:E73"/>
    <mergeCell ref="D34:E34"/>
    <mergeCell ref="D49:E49"/>
    <mergeCell ref="D50:E50"/>
    <mergeCell ref="D6:I7"/>
    <mergeCell ref="D51:E51"/>
  </mergeCells>
  <pageMargins left="0.33" right="0.23" top="0.28000000000000003" bottom="0.35" header="0.31496062992125984" footer="0.31496062992125984"/>
  <pageSetup paperSize="11" scale="3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Y18"/>
  <sheetViews>
    <sheetView tabSelected="1" zoomScaleNormal="100" workbookViewId="0">
      <selection activeCell="G16" sqref="G16"/>
    </sheetView>
  </sheetViews>
  <sheetFormatPr defaultColWidth="8.85546875" defaultRowHeight="16.5" x14ac:dyDescent="0.3"/>
  <cols>
    <col min="1" max="1" width="4.7109375" style="14" customWidth="1"/>
    <col min="2" max="2" width="3.42578125" style="14" customWidth="1"/>
    <col min="3" max="3" width="49.7109375" style="35" customWidth="1"/>
    <col min="4" max="4" width="3.7109375" style="14" customWidth="1"/>
    <col min="5" max="5" width="2.85546875" style="14" customWidth="1"/>
    <col min="6" max="6" width="3.7109375" style="14" customWidth="1"/>
    <col min="7" max="7" width="16" style="35" customWidth="1"/>
    <col min="8" max="9" width="3.7109375" style="14" customWidth="1"/>
    <col min="10" max="10" width="3.85546875" style="14" customWidth="1"/>
    <col min="11" max="11" width="8.7109375" style="14" customWidth="1"/>
    <col min="12" max="12" width="10.28515625" style="14" customWidth="1"/>
    <col min="13" max="14" width="10.7109375" style="14" customWidth="1"/>
    <col min="15" max="15" width="11.7109375" style="14" customWidth="1"/>
    <col min="16" max="23" width="9.7109375" style="14" bestFit="1" customWidth="1"/>
    <col min="24" max="24" width="11" style="14" customWidth="1"/>
    <col min="25" max="25" width="3.85546875" style="14" customWidth="1"/>
    <col min="26" max="16384" width="8.85546875" style="14"/>
  </cols>
  <sheetData>
    <row r="1" spans="2:25" x14ac:dyDescent="0.3">
      <c r="G1" s="14"/>
    </row>
    <row r="2" spans="2:25" ht="17.25" thickBot="1" x14ac:dyDescent="0.35">
      <c r="B2" s="2"/>
      <c r="C2" s="19"/>
      <c r="D2" s="2"/>
      <c r="E2" s="2"/>
      <c r="F2" s="2"/>
      <c r="G2" s="2"/>
      <c r="H2" s="2"/>
      <c r="I2" s="2"/>
    </row>
    <row r="3" spans="2:25" x14ac:dyDescent="0.3">
      <c r="B3" s="2"/>
      <c r="C3" s="5" t="str">
        <f>'5-Analiza financiara'!D5</f>
        <v>PROGRAMUL REGIONAL NORD-VEST 2021-2027</v>
      </c>
      <c r="D3" s="207"/>
      <c r="E3" s="70"/>
      <c r="F3" s="70"/>
      <c r="G3" s="70"/>
      <c r="H3" s="71"/>
      <c r="I3" s="2"/>
    </row>
    <row r="4" spans="2:25" x14ac:dyDescent="0.3">
      <c r="B4" s="2"/>
      <c r="C4" s="306" t="str">
        <f>'5-Analiza financiara'!D6</f>
        <v>Obiectiv specific: O Europă mai competitivă și mai inteligentă, prin promovarea unei transformări economice inovatoare și inteligente și a conectivității TIC regionale</v>
      </c>
      <c r="D4" s="307"/>
      <c r="E4" s="307"/>
      <c r="F4" s="307"/>
      <c r="G4" s="307"/>
      <c r="H4" s="308"/>
      <c r="I4" s="2"/>
    </row>
    <row r="5" spans="2:25" x14ac:dyDescent="0.3">
      <c r="B5" s="2"/>
      <c r="C5" s="306"/>
      <c r="D5" s="307"/>
      <c r="E5" s="307"/>
      <c r="F5" s="307"/>
      <c r="G5" s="307"/>
      <c r="H5" s="308"/>
      <c r="I5" s="2"/>
    </row>
    <row r="6" spans="2:25" x14ac:dyDescent="0.3">
      <c r="B6" s="2"/>
      <c r="C6" s="7" t="str">
        <f>'5-Analiza financiara'!D8</f>
        <v>Actiune: a) Transformarea digitală a IMM-urilor</v>
      </c>
      <c r="D6" s="8"/>
      <c r="E6" s="2"/>
      <c r="F6" s="2"/>
      <c r="G6" s="2"/>
      <c r="H6" s="72"/>
      <c r="I6" s="2"/>
    </row>
    <row r="7" spans="2:25" ht="17.25" thickBot="1" x14ac:dyDescent="0.35">
      <c r="B7" s="2"/>
      <c r="C7" s="9" t="str">
        <f>'5-Analiza financiara'!D9</f>
        <v>Apel de proiecte nr. PRNV/2023/121/1</v>
      </c>
      <c r="D7" s="10"/>
      <c r="E7" s="73"/>
      <c r="F7" s="73"/>
      <c r="G7" s="73"/>
      <c r="H7" s="74"/>
      <c r="I7" s="2"/>
    </row>
    <row r="8" spans="2:25" x14ac:dyDescent="0.3">
      <c r="B8" s="8"/>
      <c r="C8" s="8"/>
      <c r="D8" s="8"/>
      <c r="E8" s="8"/>
      <c r="F8" s="8"/>
      <c r="G8" s="8"/>
      <c r="H8" s="8"/>
      <c r="I8" s="2"/>
    </row>
    <row r="9" spans="2:25" x14ac:dyDescent="0.3">
      <c r="C9" s="14"/>
      <c r="G9" s="14"/>
    </row>
    <row r="10" spans="2:25" x14ac:dyDescent="0.3">
      <c r="B10" s="2"/>
      <c r="C10" s="2"/>
      <c r="D10" s="2"/>
      <c r="F10" s="2"/>
      <c r="G10" s="2"/>
      <c r="H10" s="2"/>
      <c r="J10" s="2"/>
      <c r="K10" s="2"/>
      <c r="L10" s="2"/>
      <c r="M10" s="2"/>
      <c r="N10" s="2"/>
      <c r="O10" s="2"/>
      <c r="P10" s="2"/>
      <c r="Q10" s="2"/>
      <c r="R10" s="2"/>
      <c r="S10" s="2"/>
      <c r="T10" s="2"/>
      <c r="U10" s="2"/>
      <c r="V10" s="2"/>
      <c r="W10" s="2"/>
      <c r="X10" s="2"/>
      <c r="Y10" s="2"/>
    </row>
    <row r="11" spans="2:25" ht="18.600000000000001" customHeight="1" x14ac:dyDescent="0.3">
      <c r="B11" s="2"/>
      <c r="C11" s="416" t="s">
        <v>441</v>
      </c>
      <c r="D11" s="2"/>
      <c r="F11" s="2"/>
      <c r="G11" s="416" t="s">
        <v>220</v>
      </c>
      <c r="H11" s="2"/>
      <c r="J11" s="2"/>
      <c r="K11" s="55" t="str">
        <f>'5-Analiza financiara'!J14</f>
        <v>Istoric</v>
      </c>
      <c r="L11" s="55" t="str">
        <f>'5-Analiza financiara'!K14</f>
        <v>Implementare</v>
      </c>
      <c r="M11" s="55" t="str">
        <f>'5-Analiza financiara'!L14</f>
        <v>Operare</v>
      </c>
      <c r="N11" s="55" t="str">
        <f>'5-Analiza financiara'!M14</f>
        <v>Operare</v>
      </c>
      <c r="O11" s="55" t="str">
        <f>'5-Analiza financiara'!N14</f>
        <v>Operare</v>
      </c>
      <c r="P11" s="55" t="str">
        <f>'5-Analiza financiara'!O14</f>
        <v>Operare</v>
      </c>
      <c r="Q11" s="55" t="str">
        <f>'5-Analiza financiara'!P14</f>
        <v>Operare</v>
      </c>
      <c r="R11" s="55" t="str">
        <f>'5-Analiza financiara'!Q14</f>
        <v>Operare</v>
      </c>
      <c r="S11" s="55" t="str">
        <f>'5-Analiza financiara'!R14</f>
        <v>Operare</v>
      </c>
      <c r="T11" s="55" t="str">
        <f>'5-Analiza financiara'!S14</f>
        <v>Operare</v>
      </c>
      <c r="U11" s="55" t="str">
        <f>'5-Analiza financiara'!T14</f>
        <v>Operare</v>
      </c>
      <c r="V11" s="55" t="str">
        <f>'5-Analiza financiara'!U14</f>
        <v>Operare</v>
      </c>
      <c r="W11" s="55" t="str">
        <f>'5-Analiza financiara'!V14</f>
        <v>Operare</v>
      </c>
      <c r="X11" s="55" t="str">
        <f>'5-Analiza financiara'!W14</f>
        <v>Operare</v>
      </c>
      <c r="Y11" s="2"/>
    </row>
    <row r="12" spans="2:25" ht="17.25" thickBot="1" x14ac:dyDescent="0.35">
      <c r="B12" s="2"/>
      <c r="C12" s="417"/>
      <c r="D12" s="2"/>
      <c r="F12" s="2"/>
      <c r="G12" s="417"/>
      <c r="H12" s="2"/>
      <c r="J12" s="2"/>
      <c r="K12" s="56" t="str">
        <f>'5-Analiza financiara'!J11</f>
        <v>N</v>
      </c>
      <c r="L12" s="56">
        <f>'5-Analiza financiara'!K11</f>
        <v>2024</v>
      </c>
      <c r="M12" s="56">
        <f>'5-Analiza financiara'!L11</f>
        <v>2025</v>
      </c>
      <c r="N12" s="56">
        <f>'5-Analiza financiara'!M11</f>
        <v>2026</v>
      </c>
      <c r="O12" s="56">
        <f>'5-Analiza financiara'!N11</f>
        <v>2027</v>
      </c>
      <c r="P12" s="56">
        <f>'5-Analiza financiara'!O11</f>
        <v>2028</v>
      </c>
      <c r="Q12" s="56">
        <f>'5-Analiza financiara'!P11</f>
        <v>2029</v>
      </c>
      <c r="R12" s="56">
        <f>'5-Analiza financiara'!Q11</f>
        <v>2030</v>
      </c>
      <c r="S12" s="56">
        <f>'5-Analiza financiara'!R11</f>
        <v>2031</v>
      </c>
      <c r="T12" s="56">
        <f>'5-Analiza financiara'!S11</f>
        <v>2032</v>
      </c>
      <c r="U12" s="56">
        <f>'5-Analiza financiara'!T11</f>
        <v>2033</v>
      </c>
      <c r="V12" s="56">
        <f>'5-Analiza financiara'!U11</f>
        <v>2034</v>
      </c>
      <c r="W12" s="56">
        <f>'5-Analiza financiara'!V11</f>
        <v>2035</v>
      </c>
      <c r="X12" s="56">
        <f>'5-Analiza financiara'!W11</f>
        <v>2036</v>
      </c>
      <c r="Y12" s="2"/>
    </row>
    <row r="13" spans="2:25" x14ac:dyDescent="0.3">
      <c r="B13" s="2"/>
      <c r="C13" s="19"/>
      <c r="D13" s="2"/>
      <c r="F13" s="2"/>
      <c r="G13" s="19"/>
      <c r="H13" s="2"/>
      <c r="J13" s="2"/>
      <c r="K13" s="2"/>
      <c r="L13" s="2"/>
      <c r="M13" s="2"/>
      <c r="N13" s="2"/>
      <c r="O13" s="2"/>
      <c r="P13" s="2"/>
      <c r="Q13" s="2"/>
      <c r="R13" s="2"/>
      <c r="S13" s="2"/>
      <c r="T13" s="2"/>
      <c r="U13" s="2"/>
      <c r="V13" s="2"/>
      <c r="W13" s="2"/>
      <c r="X13" s="2"/>
      <c r="Y13" s="2"/>
    </row>
    <row r="14" spans="2:25" ht="18.600000000000001" customHeight="1" x14ac:dyDescent="0.3">
      <c r="B14" s="2"/>
      <c r="C14" s="20" t="s">
        <v>217</v>
      </c>
      <c r="D14" s="2"/>
      <c r="F14" s="2"/>
      <c r="G14" s="21" t="s">
        <v>103</v>
      </c>
      <c r="H14" s="2"/>
      <c r="J14" s="2"/>
      <c r="K14" s="291" t="str">
        <f>IF(ISERROR(ROUND(('2-Bilant_Solicitant'!H37+'2-Bilant_Solicitant'!H57+'2-Bilant_Solicitant'!H58)/('2-Bilant_Solicitant'!H70+'2-Bilant_Solicitant'!H82+'2-Bilant_Solicitant'!H87+'2-Bilant_Solicitant'!H99),2)),"",ROUND(('2-Bilant_Solicitant'!H37+'2-Bilant_Solicitant'!H57+'2-Bilant_Solicitant'!H58)/('2-Bilant_Solicitant'!H70+'2-Bilant_Solicitant'!H82+'2-Bilant_Solicitant'!H87+'2-Bilant_Solicitant'!H99),2))</f>
        <v/>
      </c>
      <c r="Y14" s="2"/>
    </row>
    <row r="15" spans="2:25" ht="21" customHeight="1" x14ac:dyDescent="0.3">
      <c r="B15" s="2"/>
      <c r="C15" s="20" t="s">
        <v>218</v>
      </c>
      <c r="D15" s="2"/>
      <c r="F15" s="2"/>
      <c r="G15" s="21" t="s">
        <v>104</v>
      </c>
      <c r="H15" s="2"/>
      <c r="J15" s="2"/>
      <c r="K15" s="36" t="str">
        <f>IF('2-Bilant_Solicitant'!H120&lt;0,"nu se calculeaza",IF(ISERROR(ROUND('2-Bilant_Solicitant'!H120/'2-Bilant_Solicitant'!H123,2)),"",ROUND('2-Bilant_Solicitant'!H120/'2-Bilant_Solicitant'!H123,2)))</f>
        <v/>
      </c>
      <c r="Y15" s="2"/>
    </row>
    <row r="16" spans="2:25" ht="37.5" customHeight="1" x14ac:dyDescent="0.3">
      <c r="B16" s="2"/>
      <c r="C16" s="20" t="s">
        <v>219</v>
      </c>
      <c r="D16" s="2"/>
      <c r="F16" s="2"/>
      <c r="G16" s="21"/>
      <c r="H16" s="2"/>
      <c r="J16" s="2"/>
      <c r="L16" s="33" t="str">
        <f>IF('5-Analiza financiara'!K113&lt;=0,"NEGATIV sau 0","POZITIV")</f>
        <v>NEGATIV sau 0</v>
      </c>
      <c r="M16" s="33" t="str">
        <f>IF('5-Analiza financiara'!L113&lt;=0,"NEGATIV sau 0","POZITIV")</f>
        <v>NEGATIV sau 0</v>
      </c>
      <c r="N16" s="33" t="str">
        <f>IF('5-Analiza financiara'!M113&lt;=0,"NEGATIV sau 0","POZITIV")</f>
        <v>NEGATIV sau 0</v>
      </c>
      <c r="O16" s="33" t="str">
        <f>IF('5-Analiza financiara'!N113&lt;=0,"NEGATIV sau 0","POZITIV")</f>
        <v>NEGATIV sau 0</v>
      </c>
      <c r="P16" s="33" t="str">
        <f>IF('5-Analiza financiara'!O113&lt;=0,"NEGATIV sau 0","POZITIV")</f>
        <v>NEGATIV sau 0</v>
      </c>
      <c r="Q16" s="33" t="str">
        <f>IF('5-Analiza financiara'!P113&lt;=0,"NEGATIV sau 0","POZITIV")</f>
        <v>NEGATIV sau 0</v>
      </c>
      <c r="R16" s="33" t="str">
        <f>IF('5-Analiza financiara'!Q113&lt;=0,"NEGATIV sau 0","POZITIV")</f>
        <v>NEGATIV sau 0</v>
      </c>
      <c r="S16" s="33" t="str">
        <f>IF('5-Analiza financiara'!R113&lt;=0,"NEGATIV sau 0","POZITIV")</f>
        <v>NEGATIV sau 0</v>
      </c>
      <c r="T16" s="33" t="str">
        <f>IF('5-Analiza financiara'!S113&lt;=0,"NEGATIV sau 0","POZITIV")</f>
        <v>NEGATIV sau 0</v>
      </c>
      <c r="U16" s="33" t="str">
        <f>IF('5-Analiza financiara'!T113&lt;=0,"NEGATIV sau 0","POZITIV")</f>
        <v>NEGATIV sau 0</v>
      </c>
      <c r="V16" s="33" t="str">
        <f>IF('5-Analiza financiara'!U113&lt;=0,"NEGATIV sau 0","POZITIV")</f>
        <v>NEGATIV sau 0</v>
      </c>
      <c r="W16" s="33" t="str">
        <f>IF('5-Analiza financiara'!V113&lt;=0,"NEGATIV sau 0","POZITIV")</f>
        <v>NEGATIV sau 0</v>
      </c>
      <c r="X16" s="33" t="str">
        <f>IF('5-Analiza financiara'!W113&lt;=0,"NEGATIV sau 0","POZITIV")</f>
        <v>NEGATIV sau 0</v>
      </c>
      <c r="Y16" s="2"/>
    </row>
    <row r="17" spans="2:25" ht="21" customHeight="1" x14ac:dyDescent="0.3">
      <c r="B17" s="2"/>
      <c r="C17" s="20" t="s">
        <v>241</v>
      </c>
      <c r="D17" s="2"/>
      <c r="F17" s="2"/>
      <c r="G17" s="21" t="s">
        <v>104</v>
      </c>
      <c r="H17" s="2"/>
      <c r="J17" s="2"/>
      <c r="L17" s="215" t="str">
        <f>IFERROR(ROUND('5-Analiza financiara'!K77/'5-Analiza financiara'!$J$77-1,2),"")</f>
        <v/>
      </c>
      <c r="M17" s="215" t="str">
        <f>IFERROR(ROUND('5-Analiza financiara'!L77/'5-Analiza financiara'!$J$77-1,2),"")</f>
        <v/>
      </c>
      <c r="N17" s="215" t="str">
        <f>IFERROR(ROUND('5-Analiza financiara'!M77/'5-Analiza financiara'!$J$77-1,2),"")</f>
        <v/>
      </c>
      <c r="O17" s="215" t="str">
        <f>IFERROR(ROUND('5-Analiza financiara'!N77/'5-Analiza financiara'!$J$77-1,2),"")</f>
        <v/>
      </c>
      <c r="P17" s="215" t="str">
        <f>IFERROR(ROUND('5-Analiza financiara'!O77/'5-Analiza financiara'!$J$77-1,2),"")</f>
        <v/>
      </c>
      <c r="Q17" s="215" t="str">
        <f>IFERROR(ROUND('5-Analiza financiara'!P77/'5-Analiza financiara'!$J$77-1,2),"")</f>
        <v/>
      </c>
      <c r="R17" s="215" t="str">
        <f>IFERROR(ROUND('5-Analiza financiara'!Q77/'5-Analiza financiara'!$J$77-1,2),"")</f>
        <v/>
      </c>
      <c r="S17" s="215" t="str">
        <f>IFERROR(ROUND('5-Analiza financiara'!R77/'5-Analiza financiara'!$J$77-1,2),"")</f>
        <v/>
      </c>
      <c r="T17" s="215" t="str">
        <f>IFERROR(ROUND('5-Analiza financiara'!S77/'5-Analiza financiara'!$J$77-1,2),"")</f>
        <v/>
      </c>
      <c r="U17" s="215" t="str">
        <f>IFERROR(ROUND('5-Analiza financiara'!T77/'5-Analiza financiara'!$J$77-1,2),"")</f>
        <v/>
      </c>
      <c r="V17" s="215" t="str">
        <f>IFERROR(ROUND('5-Analiza financiara'!U77/'5-Analiza financiara'!$J$77-1,2),"")</f>
        <v/>
      </c>
      <c r="W17" s="215" t="str">
        <f>IFERROR(ROUND('5-Analiza financiara'!V77/'5-Analiza financiara'!$J$77-1,2),"")</f>
        <v/>
      </c>
      <c r="X17" s="215" t="str">
        <f>IFERROR(ROUND('5-Analiza financiara'!W77/'5-Analiza financiara'!$J$77-1,2),"")</f>
        <v/>
      </c>
      <c r="Y17" s="2"/>
    </row>
    <row r="18" spans="2:25" x14ac:dyDescent="0.3">
      <c r="B18" s="2"/>
      <c r="C18" s="19"/>
      <c r="D18" s="2"/>
      <c r="F18" s="2"/>
      <c r="G18" s="19"/>
      <c r="H18" s="2"/>
      <c r="J18" s="2"/>
      <c r="K18" s="2"/>
      <c r="L18" s="2"/>
      <c r="M18" s="2"/>
      <c r="N18" s="2"/>
      <c r="O18" s="2"/>
      <c r="P18" s="2"/>
      <c r="Q18" s="2"/>
      <c r="R18" s="2"/>
      <c r="S18" s="2"/>
      <c r="T18" s="2"/>
      <c r="U18" s="2"/>
      <c r="V18" s="2"/>
      <c r="W18" s="2"/>
      <c r="X18" s="2"/>
      <c r="Y18" s="2"/>
    </row>
  </sheetData>
  <sheetProtection algorithmName="SHA-512" hashValue="geXehKovNftPrEEFnssztTuRCadDpwfq3PEoZz5Y1ZuEkthb4lmVv0tzTtMLYyiJrq88G8L9K15+sbZyjeo+9A==" saltValue="Yst5fPebfslQ2sJBcECCVw==" spinCount="100000" sheet="1" objects="1" scenarios="1" formatCells="0" formatColumns="0" formatRows="0" insertColumns="0" insertRows="0" insertHyperlinks="0" deleteColumns="0" deleteRows="0"/>
  <mergeCells count="3">
    <mergeCell ref="G11:G12"/>
    <mergeCell ref="C11:C12"/>
    <mergeCell ref="C4:H5"/>
  </mergeCells>
  <conditionalFormatting sqref="L16:X17">
    <cfRule type="cellIs" dxfId="0" priority="2" operator="equal">
      <formula>"nu se verifica sustenabilitatea financiara"</formula>
    </cfRule>
  </conditionalFormatting>
  <pageMargins left="0.70866141732283472" right="0.70866141732283472" top="0.74803149606299213" bottom="0.74803149606299213" header="0.31496062992125984" footer="0.31496062992125984"/>
  <pageSetup scale="3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1E08B-A601-4343-8216-C6306D4B5054}">
  <dimension ref="C3:E22"/>
  <sheetViews>
    <sheetView workbookViewId="0">
      <selection activeCell="E8" sqref="E8"/>
    </sheetView>
  </sheetViews>
  <sheetFormatPr defaultRowHeight="15" x14ac:dyDescent="0.25"/>
  <cols>
    <col min="3" max="3" width="29.140625" customWidth="1"/>
    <col min="5" max="5" width="23.42578125" customWidth="1"/>
  </cols>
  <sheetData>
    <row r="3" spans="3:5" x14ac:dyDescent="0.25">
      <c r="D3" t="s">
        <v>229</v>
      </c>
      <c r="E3" t="s">
        <v>230</v>
      </c>
    </row>
    <row r="4" spans="3:5" x14ac:dyDescent="0.25">
      <c r="C4" s="208" t="s">
        <v>231</v>
      </c>
      <c r="D4" s="209">
        <v>0.5</v>
      </c>
      <c r="E4" s="209">
        <v>0.6</v>
      </c>
    </row>
    <row r="5" spans="3:5" x14ac:dyDescent="0.25">
      <c r="C5" s="208" t="s">
        <v>232</v>
      </c>
      <c r="D5" s="209">
        <v>0.5</v>
      </c>
      <c r="E5" s="209">
        <v>0.6</v>
      </c>
    </row>
    <row r="6" spans="3:5" x14ac:dyDescent="0.25">
      <c r="C6" s="208" t="s">
        <v>233</v>
      </c>
      <c r="D6" s="209">
        <v>0.6</v>
      </c>
      <c r="E6" s="209">
        <v>0.7</v>
      </c>
    </row>
    <row r="7" spans="3:5" x14ac:dyDescent="0.25">
      <c r="C7" s="208" t="s">
        <v>234</v>
      </c>
      <c r="D7" s="209">
        <v>0.6</v>
      </c>
      <c r="E7" s="209">
        <v>0.7</v>
      </c>
    </row>
    <row r="8" spans="3:5" x14ac:dyDescent="0.25">
      <c r="C8" s="208" t="s">
        <v>235</v>
      </c>
      <c r="D8" s="209">
        <v>0.6</v>
      </c>
      <c r="E8" s="209">
        <v>0.7</v>
      </c>
    </row>
    <row r="9" spans="3:5" x14ac:dyDescent="0.25">
      <c r="C9" s="208" t="s">
        <v>236</v>
      </c>
      <c r="D9" s="209">
        <v>0.6</v>
      </c>
      <c r="E9" s="209">
        <v>0.7</v>
      </c>
    </row>
    <row r="11" spans="3:5" x14ac:dyDescent="0.25">
      <c r="C11" t="str">
        <f>C4&amp;$D$3</f>
        <v>BHMIJLOCIE</v>
      </c>
      <c r="D11" s="210">
        <f>D4</f>
        <v>0.5</v>
      </c>
    </row>
    <row r="12" spans="3:5" x14ac:dyDescent="0.25">
      <c r="C12" t="str">
        <f t="shared" ref="C12:C16" si="0">C5&amp;$D$3</f>
        <v>CJMIJLOCIE</v>
      </c>
      <c r="D12" s="210">
        <f t="shared" ref="D12:D16" si="1">D5</f>
        <v>0.5</v>
      </c>
    </row>
    <row r="13" spans="3:5" x14ac:dyDescent="0.25">
      <c r="C13" t="str">
        <f t="shared" si="0"/>
        <v>BNMIJLOCIE</v>
      </c>
      <c r="D13" s="210">
        <f t="shared" si="1"/>
        <v>0.6</v>
      </c>
    </row>
    <row r="14" spans="3:5" x14ac:dyDescent="0.25">
      <c r="C14" t="str">
        <f t="shared" si="0"/>
        <v>MMMIJLOCIE</v>
      </c>
      <c r="D14" s="210">
        <f t="shared" si="1"/>
        <v>0.6</v>
      </c>
    </row>
    <row r="15" spans="3:5" x14ac:dyDescent="0.25">
      <c r="C15" t="str">
        <f t="shared" si="0"/>
        <v>SMMIJLOCIE</v>
      </c>
      <c r="D15" s="210">
        <f t="shared" si="1"/>
        <v>0.6</v>
      </c>
    </row>
    <row r="16" spans="3:5" x14ac:dyDescent="0.25">
      <c r="C16" t="str">
        <f t="shared" si="0"/>
        <v>SJMIJLOCIE</v>
      </c>
      <c r="D16" s="210">
        <f t="shared" si="1"/>
        <v>0.6</v>
      </c>
    </row>
    <row r="17" spans="3:4" x14ac:dyDescent="0.25">
      <c r="C17" t="str">
        <f>C4&amp;$E$3</f>
        <v>BHMICA SAU MICRO</v>
      </c>
      <c r="D17" s="210">
        <f>E4</f>
        <v>0.6</v>
      </c>
    </row>
    <row r="18" spans="3:4" x14ac:dyDescent="0.25">
      <c r="C18" t="str">
        <f t="shared" ref="C18:C22" si="2">C5&amp;$E$3</f>
        <v>CJMICA SAU MICRO</v>
      </c>
      <c r="D18" s="210">
        <f t="shared" ref="D18:D22" si="3">E5</f>
        <v>0.6</v>
      </c>
    </row>
    <row r="19" spans="3:4" x14ac:dyDescent="0.25">
      <c r="C19" t="str">
        <f t="shared" si="2"/>
        <v>BNMICA SAU MICRO</v>
      </c>
      <c r="D19" s="210">
        <f t="shared" si="3"/>
        <v>0.7</v>
      </c>
    </row>
    <row r="20" spans="3:4" x14ac:dyDescent="0.25">
      <c r="C20" t="str">
        <f t="shared" si="2"/>
        <v>MMMICA SAU MICRO</v>
      </c>
      <c r="D20" s="210">
        <f t="shared" si="3"/>
        <v>0.7</v>
      </c>
    </row>
    <row r="21" spans="3:4" x14ac:dyDescent="0.25">
      <c r="C21" t="str">
        <f t="shared" si="2"/>
        <v>SMMICA SAU MICRO</v>
      </c>
      <c r="D21" s="210">
        <f t="shared" si="3"/>
        <v>0.7</v>
      </c>
    </row>
    <row r="22" spans="3:4" x14ac:dyDescent="0.25">
      <c r="C22" t="str">
        <f t="shared" si="2"/>
        <v>SJMICA SAU MICRO</v>
      </c>
      <c r="D22" s="210">
        <f t="shared" si="3"/>
        <v>0.7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E6CA63DEF4CF4EB6428DE5B0E6FD77" ma:contentTypeVersion="15" ma:contentTypeDescription="Create a new document." ma:contentTypeScope="" ma:versionID="42529c573e00139232443a9957ea0bf1">
  <xsd:schema xmlns:xsd="http://www.w3.org/2001/XMLSchema" xmlns:xs="http://www.w3.org/2001/XMLSchema" xmlns:p="http://schemas.microsoft.com/office/2006/metadata/properties" xmlns:ns2="b0d65882-afcc-44e0-9f9d-a3a19484025c" xmlns:ns3="7dad44aa-71bc-4b74-b805-970d02198ae5" targetNamespace="http://schemas.microsoft.com/office/2006/metadata/properties" ma:root="true" ma:fieldsID="78cb14b87dadb0005173e9ee169c77cd" ns2:_="" ns3:_="">
    <xsd:import namespace="b0d65882-afcc-44e0-9f9d-a3a19484025c"/>
    <xsd:import namespace="7dad44aa-71bc-4b74-b805-970d02198ae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65882-afcc-44e0-9f9d-a3a1948402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428cf4ff-ab5b-4139-ad2b-711e8c48f5c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ad44aa-71bc-4b74-b805-970d02198ae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266412b-036c-4e80-b576-9adb0f20cf5f}" ma:internalName="TaxCatchAll" ma:showField="CatchAllData" ma:web="7dad44aa-71bc-4b74-b805-970d02198ae5">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CF0A28-4B4D-4087-A0CF-BC777A1673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65882-afcc-44e0-9f9d-a3a19484025c"/>
    <ds:schemaRef ds:uri="7dad44aa-71bc-4b74-b805-970d02198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FFA3DB-B756-4373-A9B2-E604D241E4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0-Instructiuni</vt:lpstr>
      <vt:lpstr>1-Inputuri</vt:lpstr>
      <vt:lpstr>2-Bilant_Solicitant</vt:lpstr>
      <vt:lpstr>3-Intreprinderi in dificultate</vt:lpstr>
      <vt:lpstr>4-Buget cerere</vt:lpstr>
      <vt:lpstr>5-Analiza financiara</vt:lpstr>
      <vt:lpstr>6-Indicatori financiari</vt:lpstr>
      <vt:lpstr>Foaie1</vt:lpstr>
      <vt:lpstr>eur</vt:lpstr>
      <vt:lpstr>'1-Inputuri'!Print_Area</vt:lpstr>
      <vt:lpstr>'3-Intreprinderi in dificultate'!Print_Area</vt:lpstr>
      <vt:lpstr>'4-Buget cerere'!Print_Area</vt:lpstr>
      <vt:lpstr>'5-Analiza financiara'!Print_Area</vt:lpstr>
      <vt:lpstr>'6-Indicatori financiari'!Print_Area</vt:lpstr>
      <vt:lpstr>tva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Cristian Otgon</cp:lastModifiedBy>
  <cp:lastPrinted>2022-06-17T00:06:22Z</cp:lastPrinted>
  <dcterms:created xsi:type="dcterms:W3CDTF">2022-06-05T06:21:46Z</dcterms:created>
  <dcterms:modified xsi:type="dcterms:W3CDTF">2024-07-26T10:31:53Z</dcterms:modified>
</cp:coreProperties>
</file>